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filterPrivacy="1" defaultThemeVersion="166925"/>
  <xr:revisionPtr revIDLastSave="0" documentId="13_ncr:1_{487D7986-6093-774C-A60A-493DFC03CE5F}" xr6:coauthVersionLast="47" xr6:coauthVersionMax="47" xr10:uidLastSave="{00000000-0000-0000-0000-000000000000}"/>
  <bookViews>
    <workbookView xWindow="0" yWindow="880" windowWidth="36000" windowHeight="21300" xr2:uid="{90DABA31-BFFD-4682-9EEE-EF13058D7139}"/>
  </bookViews>
  <sheets>
    <sheet name="Cover" sheetId="4" r:id="rId1"/>
    <sheet name="Empty" sheetId="3" r:id="rId2"/>
    <sheet name="Complete" sheetId="1" r:id="rId3"/>
  </sheets>
  <definedNames>
    <definedName name="Circ">Complete!$I$13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E95" i="1" l="1"/>
  <c r="B122" i="3" l="1"/>
  <c r="B123" i="3" s="1"/>
  <c r="B124" i="3" s="1"/>
  <c r="B125" i="3" s="1"/>
  <c r="E120" i="3"/>
  <c r="F120" i="3" s="1"/>
  <c r="G120" i="3" s="1"/>
  <c r="H120" i="3" s="1"/>
  <c r="I120" i="3" s="1"/>
  <c r="E119" i="3"/>
  <c r="F119" i="3" s="1"/>
  <c r="G119" i="3" s="1"/>
  <c r="H119" i="3" s="1"/>
  <c r="I119" i="3" s="1"/>
  <c r="E108" i="3"/>
  <c r="F108" i="3" s="1"/>
  <c r="G108" i="3" s="1"/>
  <c r="H108" i="3" s="1"/>
  <c r="I108" i="3" s="1"/>
  <c r="F72" i="3"/>
  <c r="G72" i="3" s="1"/>
  <c r="F69" i="3"/>
  <c r="G69" i="3" s="1"/>
  <c r="H69" i="3" s="1"/>
  <c r="I69" i="3" s="1"/>
  <c r="E33" i="3"/>
  <c r="F33" i="3" s="1"/>
  <c r="G33" i="3" s="1"/>
  <c r="H33" i="3" s="1"/>
  <c r="I33" i="3" s="1"/>
  <c r="H72" i="3" l="1"/>
  <c r="I26" i="1"/>
  <c r="I72" i="3" l="1"/>
  <c r="E120" i="1"/>
  <c r="F120" i="1" s="1"/>
  <c r="G120" i="1" s="1"/>
  <c r="H120" i="1" s="1"/>
  <c r="I120" i="1" s="1"/>
  <c r="B122" i="1"/>
  <c r="B123" i="1" s="1"/>
  <c r="B124" i="1" s="1"/>
  <c r="B125" i="1" s="1"/>
  <c r="E119" i="1"/>
  <c r="F119" i="1" s="1"/>
  <c r="G119" i="1" s="1"/>
  <c r="H119" i="1" s="1"/>
  <c r="I119" i="1" s="1"/>
  <c r="F112" i="1"/>
  <c r="G112" i="1" s="1"/>
  <c r="H112" i="1" s="1"/>
  <c r="I112" i="1" s="1"/>
  <c r="E108" i="1"/>
  <c r="F108" i="1" s="1"/>
  <c r="G108" i="1" s="1"/>
  <c r="H108" i="1" s="1"/>
  <c r="I108" i="1" s="1"/>
  <c r="I103" i="1"/>
  <c r="H103" i="1"/>
  <c r="G103" i="1"/>
  <c r="F103" i="1"/>
  <c r="E103" i="1"/>
  <c r="F87" i="1"/>
  <c r="G87" i="1" s="1"/>
  <c r="E84" i="1"/>
  <c r="F79" i="1"/>
  <c r="G79" i="1" s="1"/>
  <c r="F72" i="1"/>
  <c r="F95" i="1" s="1"/>
  <c r="F69" i="1"/>
  <c r="G69" i="1" s="1"/>
  <c r="H69" i="1" s="1"/>
  <c r="I69" i="1" s="1"/>
  <c r="F65" i="1"/>
  <c r="G65" i="1" s="1"/>
  <c r="H65" i="1" s="1"/>
  <c r="F64" i="1"/>
  <c r="G64" i="1" s="1"/>
  <c r="F63" i="1"/>
  <c r="G63" i="1" s="1"/>
  <c r="H63" i="1" s="1"/>
  <c r="F62" i="1"/>
  <c r="G62" i="1" s="1"/>
  <c r="E60" i="1"/>
  <c r="F60" i="1" s="1"/>
  <c r="G60" i="1" s="1"/>
  <c r="H60" i="1" s="1"/>
  <c r="I60" i="1" s="1"/>
  <c r="E55" i="1"/>
  <c r="D38" i="1"/>
  <c r="D61" i="1" s="1"/>
  <c r="E61" i="1" s="1"/>
  <c r="E33" i="1"/>
  <c r="F33" i="1" s="1"/>
  <c r="G33" i="1" s="1"/>
  <c r="H33" i="1" s="1"/>
  <c r="I33" i="1" s="1"/>
  <c r="I27" i="1"/>
  <c r="C19" i="1"/>
  <c r="H18" i="1"/>
  <c r="D18" i="1"/>
  <c r="D27" i="1" s="1"/>
  <c r="H17" i="1"/>
  <c r="D17" i="1"/>
  <c r="D26" i="1" s="1"/>
  <c r="D16" i="1"/>
  <c r="D25" i="1" s="1"/>
  <c r="E75" i="1" s="1"/>
  <c r="D10" i="1"/>
  <c r="I25" i="1" s="1"/>
  <c r="I17" i="1" l="1"/>
  <c r="D19" i="1"/>
  <c r="C25" i="1"/>
  <c r="H87" i="1"/>
  <c r="I65" i="1"/>
  <c r="I100" i="1"/>
  <c r="H100" i="1"/>
  <c r="E99" i="1"/>
  <c r="G100" i="1"/>
  <c r="F100" i="1"/>
  <c r="C27" i="1"/>
  <c r="E100" i="1"/>
  <c r="F61" i="1"/>
  <c r="E81" i="1"/>
  <c r="H62" i="1"/>
  <c r="I63" i="1"/>
  <c r="H79" i="1"/>
  <c r="E91" i="1"/>
  <c r="C26" i="1"/>
  <c r="H64" i="1"/>
  <c r="I18" i="1"/>
  <c r="G72" i="1"/>
  <c r="F84" i="1"/>
  <c r="I16" i="1"/>
  <c r="E36" i="1"/>
  <c r="E96" i="1" l="1"/>
  <c r="E92" i="1"/>
  <c r="E50" i="1" s="1"/>
  <c r="E38" i="1"/>
  <c r="E39" i="1"/>
  <c r="E46" i="1" s="1"/>
  <c r="I19" i="1"/>
  <c r="H42" i="1" s="1"/>
  <c r="H47" i="1" s="1"/>
  <c r="E101" i="1"/>
  <c r="F99" i="1" s="1"/>
  <c r="E40" i="1"/>
  <c r="E111" i="1"/>
  <c r="E113" i="1" s="1"/>
  <c r="G61" i="1"/>
  <c r="G95" i="1"/>
  <c r="G84" i="1"/>
  <c r="H72" i="1"/>
  <c r="I62" i="1"/>
  <c r="E49" i="1"/>
  <c r="E48" i="1"/>
  <c r="F36" i="1"/>
  <c r="F38" i="1" s="1"/>
  <c r="I64" i="1"/>
  <c r="I79" i="1"/>
  <c r="F42" i="1"/>
  <c r="F47" i="1" s="1"/>
  <c r="E42" i="1"/>
  <c r="E47" i="1" s="1"/>
  <c r="E93" i="1"/>
  <c r="I87" i="1"/>
  <c r="E104" i="1" l="1"/>
  <c r="F101" i="1"/>
  <c r="F104" i="1" s="1"/>
  <c r="I28" i="1"/>
  <c r="I29" i="1" s="1"/>
  <c r="D28" i="1" s="1"/>
  <c r="D123" i="1" s="1"/>
  <c r="G42" i="1"/>
  <c r="G47" i="1" s="1"/>
  <c r="I42" i="1"/>
  <c r="I47" i="1" s="1"/>
  <c r="F111" i="1"/>
  <c r="F113" i="1" s="1"/>
  <c r="F91" i="1"/>
  <c r="G99" i="1"/>
  <c r="H61" i="1"/>
  <c r="H95" i="1"/>
  <c r="H84" i="1"/>
  <c r="I72" i="1"/>
  <c r="F49" i="1"/>
  <c r="G36" i="1"/>
  <c r="G38" i="1" s="1"/>
  <c r="F39" i="1"/>
  <c r="F46" i="1" s="1"/>
  <c r="F48" i="1"/>
  <c r="G101" i="1" l="1"/>
  <c r="G104" i="1" s="1"/>
  <c r="D122" i="1"/>
  <c r="D121" i="1"/>
  <c r="D29" i="1"/>
  <c r="D124" i="1"/>
  <c r="D125" i="1"/>
  <c r="C28" i="1"/>
  <c r="G111" i="1"/>
  <c r="G113" i="1" s="1"/>
  <c r="I95" i="1"/>
  <c r="I84" i="1"/>
  <c r="F92" i="1"/>
  <c r="F50" i="1" s="1"/>
  <c r="I61" i="1"/>
  <c r="H36" i="1"/>
  <c r="G49" i="1"/>
  <c r="G39" i="1"/>
  <c r="G46" i="1" s="1"/>
  <c r="G48" i="1"/>
  <c r="H99" i="1"/>
  <c r="F40" i="1"/>
  <c r="H101" i="1" l="1"/>
  <c r="H104" i="1" s="1"/>
  <c r="I36" i="1"/>
  <c r="H48" i="1"/>
  <c r="H39" i="1"/>
  <c r="H46" i="1" s="1"/>
  <c r="H49" i="1"/>
  <c r="I99" i="1"/>
  <c r="H38" i="1"/>
  <c r="F93" i="1"/>
  <c r="F96" i="1" s="1"/>
  <c r="G40" i="1"/>
  <c r="I101" i="1" l="1"/>
  <c r="I104" i="1" s="1"/>
  <c r="I48" i="1"/>
  <c r="I49" i="1"/>
  <c r="I39" i="1"/>
  <c r="I46" i="1" s="1"/>
  <c r="H40" i="1"/>
  <c r="H111" i="1"/>
  <c r="H113" i="1" s="1"/>
  <c r="I38" i="1"/>
  <c r="G91" i="1"/>
  <c r="G92" i="1" l="1"/>
  <c r="G50" i="1" s="1"/>
  <c r="I111" i="1"/>
  <c r="I113" i="1" s="1"/>
  <c r="I40" i="1"/>
  <c r="G93" i="1" l="1"/>
  <c r="G96" i="1" s="1"/>
  <c r="H91" i="1" l="1"/>
  <c r="H92" i="1"/>
  <c r="H50" i="1" s="1"/>
  <c r="H93" i="1" l="1"/>
  <c r="H96" i="1" s="1"/>
  <c r="I91" i="1" l="1"/>
  <c r="I92" i="1" l="1"/>
  <c r="I50" i="1" s="1"/>
  <c r="I93" i="1" l="1"/>
  <c r="I96" i="1" s="1"/>
  <c r="E41" i="1"/>
  <c r="F41" i="1"/>
  <c r="G41" i="1"/>
  <c r="H41" i="1"/>
  <c r="I41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F81" i="1"/>
  <c r="G81" i="1"/>
  <c r="H81" i="1"/>
  <c r="I81" i="1"/>
  <c r="E82" i="1"/>
  <c r="F82" i="1"/>
  <c r="G82" i="1"/>
  <c r="H82" i="1"/>
  <c r="I82" i="1"/>
  <c r="E85" i="1"/>
  <c r="F85" i="1"/>
  <c r="G85" i="1"/>
  <c r="H85" i="1"/>
  <c r="I85" i="1"/>
  <c r="E88" i="1"/>
  <c r="F88" i="1"/>
  <c r="G88" i="1"/>
  <c r="H88" i="1"/>
  <c r="I88" i="1"/>
  <c r="E114" i="1"/>
  <c r="F114" i="1"/>
  <c r="G114" i="1"/>
  <c r="H114" i="1"/>
  <c r="I114" i="1"/>
  <c r="E115" i="1"/>
  <c r="F115" i="1"/>
  <c r="G115" i="1"/>
  <c r="H115" i="1"/>
  <c r="I115" i="1"/>
  <c r="E116" i="1"/>
  <c r="F116" i="1"/>
  <c r="G116" i="1"/>
  <c r="H116" i="1"/>
  <c r="I116" i="1"/>
  <c r="E121" i="1"/>
  <c r="F122" i="1"/>
  <c r="G123" i="1"/>
  <c r="H124" i="1"/>
  <c r="I125" i="1"/>
  <c r="E127" i="1"/>
  <c r="F127" i="1"/>
  <c r="G127" i="1"/>
  <c r="H127" i="1"/>
  <c r="I127" i="1"/>
  <c r="E128" i="1"/>
  <c r="F128" i="1"/>
  <c r="G128" i="1"/>
  <c r="H128" i="1"/>
  <c r="I128" i="1"/>
</calcChain>
</file>

<file path=xl/sharedStrings.xml><?xml version="1.0" encoding="utf-8"?>
<sst xmlns="http://schemas.openxmlformats.org/spreadsheetml/2006/main" count="231" uniqueCount="97">
  <si>
    <t>Basic LBO Model</t>
  </si>
  <si>
    <t>($ in millions)</t>
  </si>
  <si>
    <t>Step 1. Model Assumptions</t>
  </si>
  <si>
    <t>Entry Valuation</t>
  </si>
  <si>
    <t>Transaction Assumptions</t>
  </si>
  <si>
    <t>LTM EBITDA</t>
  </si>
  <si>
    <t>Transaction Fees</t>
  </si>
  <si>
    <t>Entry Multiple</t>
  </si>
  <si>
    <t>Financing Fees</t>
  </si>
  <si>
    <t>Purchase Enterprise Value</t>
  </si>
  <si>
    <t>Financing Fees Amortization Period</t>
  </si>
  <si>
    <t>Cash to B/S</t>
  </si>
  <si>
    <t>Circularity Toggle</t>
  </si>
  <si>
    <t>Debt Assumptions</t>
  </si>
  <si>
    <t>x EBITDA</t>
  </si>
  <si>
    <t>$ Amount</t>
  </si>
  <si>
    <t>Rate</t>
  </si>
  <si>
    <t>Floor</t>
  </si>
  <si>
    <t>% Amort.</t>
  </si>
  <si>
    <t>% Fee</t>
  </si>
  <si>
    <t>$ Fee</t>
  </si>
  <si>
    <t>Revolver</t>
  </si>
  <si>
    <t>Term Loan B</t>
  </si>
  <si>
    <t>Senior Notes</t>
  </si>
  <si>
    <t>Total Debt</t>
  </si>
  <si>
    <t>Step 2. Sources &amp; Uses Table</t>
  </si>
  <si>
    <t>Sources &amp; Uses</t>
  </si>
  <si>
    <t>Sources</t>
  </si>
  <si>
    <t>Uses</t>
  </si>
  <si>
    <t>Sponsor Equity</t>
  </si>
  <si>
    <t>Total Sources</t>
  </si>
  <si>
    <t>Total Uses</t>
  </si>
  <si>
    <t>Step 3. Free Cash Flow Projection</t>
  </si>
  <si>
    <t>FCF Projection</t>
  </si>
  <si>
    <t>Revenue</t>
  </si>
  <si>
    <t>EBITDA</t>
  </si>
  <si>
    <t>Less: D&amp;A</t>
  </si>
  <si>
    <t>EBIT</t>
  </si>
  <si>
    <t>Less: Interest</t>
  </si>
  <si>
    <t>Less: Amortization of Financing Fees</t>
  </si>
  <si>
    <t>EBT</t>
  </si>
  <si>
    <t>Less: Taxes</t>
  </si>
  <si>
    <t>Net Income</t>
  </si>
  <si>
    <t>Plus: D&amp;A</t>
  </si>
  <si>
    <t>Plus: Amortization of Financing Fees</t>
  </si>
  <si>
    <t>Less: Capex</t>
  </si>
  <si>
    <t>Less: Δ in NWC</t>
  </si>
  <si>
    <t>Less: Mandatory Amortization</t>
  </si>
  <si>
    <t>Free Cash Flow (Pre-Revolver)</t>
  </si>
  <si>
    <t>Revolver Drawdown / (Paydown)</t>
  </si>
  <si>
    <t>Free Cash Flow (Post-Revolver)</t>
  </si>
  <si>
    <t>Beginning Cash Balance</t>
  </si>
  <si>
    <t>Net Change in Cash Flow</t>
  </si>
  <si>
    <t>Ending Cash Balance</t>
  </si>
  <si>
    <t>Operating Assumptions</t>
  </si>
  <si>
    <t>Revenue Growth %</t>
  </si>
  <si>
    <t xml:space="preserve">EBITDA Margin % </t>
  </si>
  <si>
    <t>D&amp;A % of Revenue</t>
  </si>
  <si>
    <t>Capex % of Revenue</t>
  </si>
  <si>
    <t>Δ in NWC % of Revenue</t>
  </si>
  <si>
    <t>Tax Rate %</t>
  </si>
  <si>
    <t>Step 4. Debt Schedule</t>
  </si>
  <si>
    <t>Debt Schedule</t>
  </si>
  <si>
    <t>LIBOR (%)</t>
  </si>
  <si>
    <t>Beginning Balance</t>
  </si>
  <si>
    <t>Ending Balance</t>
  </si>
  <si>
    <t>Total Revolver Capacity</t>
  </si>
  <si>
    <t>Beginning Available Capacity</t>
  </si>
  <si>
    <t>Ending Available Capacity</t>
  </si>
  <si>
    <t>Revolver Interest Rate</t>
  </si>
  <si>
    <t>Revolver Interest Expense</t>
  </si>
  <si>
    <t>Unused Revolver Commitment Fee</t>
  </si>
  <si>
    <t>Unused Commitment Fee</t>
  </si>
  <si>
    <t>TLB Interest Rate</t>
  </si>
  <si>
    <t>TLB Interest Expense</t>
  </si>
  <si>
    <t>Senior Notes Interest Rate</t>
  </si>
  <si>
    <t>Senior Notes Interest Expense</t>
  </si>
  <si>
    <t>Step 5. Returns Calculation</t>
  </si>
  <si>
    <t>Exit Valuation</t>
  </si>
  <si>
    <t>Exit LTM EBITDA</t>
  </si>
  <si>
    <t>Exit Multiple Assumption</t>
  </si>
  <si>
    <t>Exit Enterprise Value</t>
  </si>
  <si>
    <t>Less: Debt</t>
  </si>
  <si>
    <t>Plus: Cash</t>
  </si>
  <si>
    <t>Exit Equity Value</t>
  </si>
  <si>
    <t>Cash (Outflows) / Inflows</t>
  </si>
  <si>
    <t>IRR</t>
  </si>
  <si>
    <t>MOIC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</si>
  <si>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</si>
  <si>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</si>
  <si>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</si>
  <si>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</si>
  <si>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</si>
  <si>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</si>
  <si>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Basic LBO Model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</si>
  <si>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Basic LBO Modeling Test</t>
    </r>
  </si>
  <si>
    <t>© 2024 Wall Street Prep, Inc.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</si>
</sst>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_);\(&quot;$&quot;#,##0\);&quot;-  &quot;"/>
    <numFmt numFmtId="165" formatCode="0.0\x\ "/>
    <numFmt numFmtId="166" formatCode="0.0%;\(0.0%\);&quot;-  &quot;"/>
    <numFmt numFmtId="167" formatCode="&quot;$&quot;#,##0_);\(&quot;$&quot;#,##0\)\ ;&quot;-  &quot;"/>
    <numFmt numFmtId="168" formatCode="0\ &quot;Years&quot;\ "/>
    <numFmt numFmtId="169" formatCode="&quot;L +&quot;\ 0"/>
    <numFmt numFmtId="170" formatCode="0.0%\ ;\(0.0%\)"/>
    <numFmt numFmtId="171" formatCode="#,##0_);\(#,##0\)\ ;&quot;-  &quot;"/>
    <numFmt numFmtId="172" formatCode="0.0\x"/>
    <numFmt numFmtId="173" formatCode="0&quot;A&quot;"/>
    <numFmt numFmtId="174" formatCode="0&quot;E&quot;"/>
    <numFmt numFmtId="175" formatCode="m/d/yy;@"/>
    <numFmt numFmtId="176" formatCode="#,##0_);\(#,##0\);&quot;-  &quot;"/>
    <numFmt numFmtId="177" formatCode="0.0%;\(0.0%\)"/>
    <numFmt numFmtId="178" formatCode="0.00%;\(0.00%\)"/>
    <numFmt numFmtId="179" formatCode="&quot;$&quot;#,##0.0_);\(&quot;$&quot;#,##0.0\);&quot;-  &quot;"/>
    <numFmt numFmtId="180" formatCode="&quot;Year&quot;\ 0"/>
    <numFmt numFmtId="181" formatCode="&quot;Exit Year&quot;\ 0"/>
    <numFmt numFmtId="182" formatCode="#,##0_);\(#,##0\);\-\-_);@_)"/>
  </numFmts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i/>
      <sz val="1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u/>
      <sz val="10"/>
      <color theme="10"/>
      <name val="Calibri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 applyNumberFormat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2" borderId="1" xfId="0" applyFont="1" applyFill="1" applyBorder="1"/>
    <xf numFmtId="0" fontId="1" fillId="3" borderId="1" xfId="0" applyFont="1" applyFill="1" applyBorder="1"/>
    <xf numFmtId="164" fontId="3" fillId="0" borderId="0" xfId="0" applyNumberFormat="1" applyFont="1"/>
    <xf numFmtId="165" fontId="3" fillId="0" borderId="2" xfId="0" applyNumberFormat="1" applyFont="1" applyBorder="1"/>
    <xf numFmtId="166" fontId="3" fillId="0" borderId="0" xfId="0" applyNumberFormat="1" applyFont="1" applyAlignment="1">
      <alignment horizontal="right"/>
    </xf>
    <xf numFmtId="0" fontId="1" fillId="0" borderId="0" xfId="0" applyFont="1"/>
    <xf numFmtId="167" fontId="1" fillId="0" borderId="0" xfId="0" applyNumberFormat="1" applyFont="1"/>
    <xf numFmtId="168" fontId="3" fillId="0" borderId="0" xfId="0" applyNumberFormat="1" applyFont="1"/>
    <xf numFmtId="0" fontId="1" fillId="3" borderId="1" xfId="0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170" fontId="4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2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1" fillId="0" borderId="0" xfId="0" applyNumberFormat="1" applyFont="1"/>
    <xf numFmtId="173" fontId="1" fillId="3" borderId="1" xfId="0" applyNumberFormat="1" applyFont="1" applyFill="1" applyBorder="1"/>
    <xf numFmtId="174" fontId="1" fillId="3" borderId="1" xfId="0" applyNumberFormat="1" applyFont="1" applyFill="1" applyBorder="1"/>
    <xf numFmtId="175" fontId="2" fillId="0" borderId="0" xfId="0" applyNumberFormat="1" applyFont="1"/>
    <xf numFmtId="167" fontId="6" fillId="0" borderId="0" xfId="0" applyNumberFormat="1" applyFont="1"/>
    <xf numFmtId="176" fontId="1" fillId="0" borderId="0" xfId="0" applyNumberFormat="1" applyFont="1"/>
    <xf numFmtId="0" fontId="1" fillId="4" borderId="1" xfId="0" applyFont="1" applyFill="1" applyBorder="1"/>
    <xf numFmtId="176" fontId="1" fillId="4" borderId="1" xfId="0" applyNumberFormat="1" applyFont="1" applyFill="1" applyBorder="1"/>
    <xf numFmtId="177" fontId="7" fillId="0" borderId="0" xfId="0" applyNumberFormat="1" applyFont="1"/>
    <xf numFmtId="177" fontId="8" fillId="0" borderId="0" xfId="0" applyNumberFormat="1" applyFont="1"/>
    <xf numFmtId="177" fontId="4" fillId="0" borderId="0" xfId="0" applyNumberFormat="1" applyFont="1"/>
    <xf numFmtId="177" fontId="3" fillId="0" borderId="0" xfId="0" applyNumberFormat="1" applyFont="1"/>
    <xf numFmtId="164" fontId="1" fillId="0" borderId="0" xfId="0" applyNumberFormat="1" applyFont="1"/>
    <xf numFmtId="178" fontId="7" fillId="0" borderId="0" xfId="0" applyNumberFormat="1" applyFont="1"/>
    <xf numFmtId="178" fontId="8" fillId="0" borderId="0" xfId="0" applyNumberFormat="1" applyFont="1"/>
    <xf numFmtId="180" fontId="1" fillId="4" borderId="1" xfId="0" applyNumberFormat="1" applyFont="1" applyFill="1" applyBorder="1" applyAlignment="1">
      <alignment horizontal="right"/>
    </xf>
    <xf numFmtId="0" fontId="9" fillId="0" borderId="0" xfId="0" applyFont="1"/>
    <xf numFmtId="0" fontId="1" fillId="5" borderId="4" xfId="0" applyFont="1" applyFill="1" applyBorder="1"/>
    <xf numFmtId="0" fontId="1" fillId="5" borderId="5" xfId="0" applyFont="1" applyFill="1" applyBorder="1"/>
    <xf numFmtId="177" fontId="1" fillId="5" borderId="5" xfId="0" applyNumberFormat="1" applyFont="1" applyFill="1" applyBorder="1"/>
    <xf numFmtId="177" fontId="1" fillId="5" borderId="6" xfId="0" applyNumberFormat="1" applyFont="1" applyFill="1" applyBorder="1"/>
    <xf numFmtId="0" fontId="1" fillId="5" borderId="7" xfId="0" applyFont="1" applyFill="1" applyBorder="1"/>
    <xf numFmtId="0" fontId="1" fillId="5" borderId="2" xfId="0" applyFont="1" applyFill="1" applyBorder="1"/>
    <xf numFmtId="165" fontId="1" fillId="5" borderId="2" xfId="0" applyNumberFormat="1" applyFont="1" applyFill="1" applyBorder="1"/>
    <xf numFmtId="165" fontId="1" fillId="5" borderId="8" xfId="0" applyNumberFormat="1" applyFont="1" applyFill="1" applyBorder="1"/>
    <xf numFmtId="0" fontId="3" fillId="0" borderId="3" xfId="0" applyFont="1" applyBorder="1" applyAlignment="1">
      <alignment horizontal="center"/>
    </xf>
    <xf numFmtId="0" fontId="0" fillId="0" borderId="2" xfId="0" applyBorder="1"/>
    <xf numFmtId="167" fontId="0" fillId="0" borderId="0" xfId="0" applyNumberFormat="1"/>
    <xf numFmtId="167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71" fontId="0" fillId="0" borderId="2" xfId="0" applyNumberFormat="1" applyBorder="1" applyAlignment="1">
      <alignment horizontal="right"/>
    </xf>
    <xf numFmtId="0" fontId="0" fillId="0" borderId="0" xfId="0" applyAlignment="1">
      <alignment horizontal="centerContinuous"/>
    </xf>
    <xf numFmtId="171" fontId="0" fillId="0" borderId="0" xfId="0" applyNumberFormat="1"/>
    <xf numFmtId="172" fontId="0" fillId="0" borderId="2" xfId="0" applyNumberFormat="1" applyBorder="1"/>
    <xf numFmtId="171" fontId="0" fillId="0" borderId="2" xfId="0" applyNumberFormat="1" applyBorder="1"/>
    <xf numFmtId="176" fontId="0" fillId="0" borderId="2" xfId="0" applyNumberFormat="1" applyBorder="1"/>
    <xf numFmtId="176" fontId="0" fillId="0" borderId="0" xfId="0" applyNumberFormat="1"/>
    <xf numFmtId="164" fontId="0" fillId="0" borderId="0" xfId="0" applyNumberFormat="1"/>
    <xf numFmtId="179" fontId="0" fillId="0" borderId="0" xfId="0" applyNumberFormat="1"/>
    <xf numFmtId="0" fontId="0" fillId="3" borderId="1" xfId="0" applyFill="1" applyBorder="1"/>
    <xf numFmtId="165" fontId="0" fillId="0" borderId="2" xfId="0" applyNumberFormat="1" applyBorder="1"/>
    <xf numFmtId="181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3" fillId="6" borderId="0" xfId="0" applyNumberFormat="1" applyFont="1" applyFill="1"/>
    <xf numFmtId="165" fontId="3" fillId="6" borderId="2" xfId="0" applyNumberFormat="1" applyFont="1" applyFill="1" applyBorder="1"/>
    <xf numFmtId="167" fontId="1" fillId="6" borderId="0" xfId="0" applyNumberFormat="1" applyFont="1" applyFill="1"/>
    <xf numFmtId="166" fontId="3" fillId="6" borderId="0" xfId="0" applyNumberFormat="1" applyFont="1" applyFill="1" applyAlignment="1">
      <alignment horizontal="right"/>
    </xf>
    <xf numFmtId="168" fontId="3" fillId="6" borderId="0" xfId="0" applyNumberFormat="1" applyFont="1" applyFill="1"/>
    <xf numFmtId="165" fontId="3" fillId="6" borderId="0" xfId="0" applyNumberFormat="1" applyFont="1" applyFill="1" applyAlignment="1">
      <alignment horizontal="right"/>
    </xf>
    <xf numFmtId="167" fontId="0" fillId="6" borderId="0" xfId="0" applyNumberFormat="1" applyFill="1" applyAlignment="1">
      <alignment horizontal="right"/>
    </xf>
    <xf numFmtId="171" fontId="0" fillId="6" borderId="0" xfId="0" applyNumberFormat="1" applyFill="1" applyAlignment="1">
      <alignment horizontal="right"/>
    </xf>
    <xf numFmtId="165" fontId="3" fillId="6" borderId="2" xfId="0" applyNumberFormat="1" applyFont="1" applyFill="1" applyBorder="1" applyAlignment="1">
      <alignment horizontal="right"/>
    </xf>
    <xf numFmtId="171" fontId="0" fillId="6" borderId="2" xfId="0" applyNumberFormat="1" applyFill="1" applyBorder="1" applyAlignment="1">
      <alignment horizontal="right"/>
    </xf>
    <xf numFmtId="165" fontId="1" fillId="6" borderId="0" xfId="0" applyNumberFormat="1" applyFont="1" applyFill="1" applyAlignment="1">
      <alignment horizontal="right"/>
    </xf>
    <xf numFmtId="167" fontId="1" fillId="6" borderId="0" xfId="0" applyNumberFormat="1" applyFont="1" applyFill="1" applyAlignment="1">
      <alignment horizontal="right"/>
    </xf>
    <xf numFmtId="169" fontId="3" fillId="6" borderId="0" xfId="0" applyNumberFormat="1" applyFont="1" applyFill="1" applyAlignment="1">
      <alignment horizontal="right"/>
    </xf>
    <xf numFmtId="170" fontId="4" fillId="6" borderId="0" xfId="0" applyNumberFormat="1" applyFont="1" applyFill="1" applyAlignment="1">
      <alignment horizontal="right"/>
    </xf>
    <xf numFmtId="166" fontId="3" fillId="6" borderId="2" xfId="0" applyNumberFormat="1" applyFont="1" applyFill="1" applyBorder="1" applyAlignment="1">
      <alignment horizontal="right"/>
    </xf>
    <xf numFmtId="170" fontId="4" fillId="6" borderId="2" xfId="0" applyNumberFormat="1" applyFont="1" applyFill="1" applyBorder="1" applyAlignment="1">
      <alignment horizontal="right"/>
    </xf>
    <xf numFmtId="172" fontId="4" fillId="6" borderId="0" xfId="0" applyNumberFormat="1" applyFont="1" applyFill="1"/>
    <xf numFmtId="167" fontId="0" fillId="6" borderId="0" xfId="0" applyNumberFormat="1" applyFill="1"/>
    <xf numFmtId="171" fontId="0" fillId="6" borderId="0" xfId="0" applyNumberFormat="1" applyFill="1"/>
    <xf numFmtId="172" fontId="0" fillId="6" borderId="2" xfId="0" applyNumberFormat="1" applyFill="1" applyBorder="1"/>
    <xf numFmtId="171" fontId="0" fillId="6" borderId="2" xfId="0" applyNumberFormat="1" applyFill="1" applyBorder="1"/>
    <xf numFmtId="167" fontId="6" fillId="6" borderId="0" xfId="0" applyNumberFormat="1" applyFont="1" applyFill="1"/>
    <xf numFmtId="177" fontId="7" fillId="6" borderId="0" xfId="0" applyNumberFormat="1" applyFont="1" applyFill="1"/>
    <xf numFmtId="177" fontId="8" fillId="6" borderId="0" xfId="0" applyNumberFormat="1" applyFont="1" applyFill="1"/>
    <xf numFmtId="164" fontId="0" fillId="6" borderId="0" xfId="0" applyNumberFormat="1" applyFill="1"/>
    <xf numFmtId="176" fontId="0" fillId="6" borderId="2" xfId="0" applyNumberFormat="1" applyFill="1" applyBorder="1"/>
    <xf numFmtId="164" fontId="1" fillId="6" borderId="0" xfId="0" applyNumberFormat="1" applyFont="1" applyFill="1"/>
    <xf numFmtId="178" fontId="7" fillId="6" borderId="0" xfId="0" applyNumberFormat="1" applyFont="1" applyFill="1"/>
    <xf numFmtId="178" fontId="8" fillId="6" borderId="0" xfId="0" applyNumberFormat="1" applyFont="1" applyFill="1"/>
    <xf numFmtId="179" fontId="0" fillId="6" borderId="0" xfId="0" applyNumberFormat="1" applyFill="1"/>
    <xf numFmtId="165" fontId="0" fillId="6" borderId="2" xfId="0" applyNumberFormat="1" applyFill="1" applyBorder="1"/>
    <xf numFmtId="164" fontId="0" fillId="6" borderId="0" xfId="0" applyNumberFormat="1" applyFill="1" applyAlignment="1">
      <alignment horizontal="right"/>
    </xf>
    <xf numFmtId="182" fontId="10" fillId="7" borderId="0" xfId="1" applyNumberFormat="1" applyFont="1" applyFill="1"/>
    <xf numFmtId="49" fontId="10" fillId="8" borderId="9" xfId="1" applyNumberFormat="1" applyFont="1" applyFill="1" applyBorder="1"/>
    <xf numFmtId="49" fontId="10" fillId="8" borderId="10" xfId="1" applyNumberFormat="1" applyFont="1" applyFill="1" applyBorder="1"/>
    <xf numFmtId="49" fontId="4" fillId="8" borderId="11" xfId="1" applyNumberFormat="1" applyFont="1" applyFill="1" applyBorder="1"/>
    <xf numFmtId="49" fontId="4" fillId="9" borderId="9" xfId="1" applyNumberFormat="1" applyFont="1" applyFill="1" applyBorder="1"/>
    <xf numFmtId="49" fontId="4" fillId="9" borderId="10" xfId="1" applyNumberFormat="1" applyFont="1" applyFill="1" applyBorder="1"/>
    <xf numFmtId="49" fontId="10" fillId="9" borderId="11" xfId="1" applyNumberFormat="1" applyFont="1" applyFill="1" applyBorder="1"/>
    <xf numFmtId="49" fontId="10" fillId="8" borderId="12" xfId="1" applyNumberFormat="1" applyFont="1" applyFill="1" applyBorder="1"/>
    <xf numFmtId="49" fontId="12" fillId="9" borderId="9" xfId="1" applyNumberFormat="1" applyFont="1" applyFill="1" applyBorder="1" applyAlignment="1">
      <alignment horizontal="center" vertical="center"/>
    </xf>
    <xf numFmtId="49" fontId="12" fillId="9" borderId="10" xfId="1" applyNumberFormat="1" applyFont="1" applyFill="1" applyBorder="1" applyAlignment="1">
      <alignment horizontal="center" vertical="center"/>
    </xf>
    <xf numFmtId="49" fontId="12" fillId="9" borderId="13" xfId="1" applyNumberFormat="1" applyFont="1" applyFill="1" applyBorder="1" applyAlignment="1">
      <alignment horizontal="center" vertical="center"/>
    </xf>
    <xf numFmtId="49" fontId="4" fillId="8" borderId="14" xfId="1" applyNumberFormat="1" applyFont="1" applyFill="1" applyBorder="1"/>
    <xf numFmtId="49" fontId="4" fillId="9" borderId="12" xfId="1" applyNumberFormat="1" applyFont="1" applyFill="1" applyBorder="1"/>
    <xf numFmtId="49" fontId="13" fillId="9" borderId="0" xfId="1" applyNumberFormat="1" applyFont="1" applyFill="1" applyAlignment="1">
      <alignment horizontal="center" vertical="center"/>
    </xf>
    <xf numFmtId="49" fontId="10" fillId="9" borderId="14" xfId="1" applyNumberFormat="1" applyFont="1" applyFill="1" applyBorder="1"/>
    <xf numFmtId="49" fontId="12" fillId="9" borderId="12" xfId="1" applyNumberFormat="1" applyFont="1" applyFill="1" applyBorder="1" applyAlignment="1">
      <alignment horizontal="center" vertical="center"/>
    </xf>
    <xf numFmtId="49" fontId="12" fillId="9" borderId="0" xfId="1" applyNumberFormat="1" applyFont="1" applyFill="1" applyAlignment="1">
      <alignment horizontal="center" vertical="center"/>
    </xf>
    <xf numFmtId="49" fontId="12" fillId="9" borderId="15" xfId="1" applyNumberFormat="1" applyFont="1" applyFill="1" applyBorder="1" applyAlignment="1">
      <alignment horizontal="center" vertical="center"/>
    </xf>
    <xf numFmtId="49" fontId="12" fillId="9" borderId="16" xfId="1" applyNumberFormat="1" applyFont="1" applyFill="1" applyBorder="1" applyAlignment="1">
      <alignment horizontal="center" vertical="center"/>
    </xf>
    <xf numFmtId="49" fontId="12" fillId="9" borderId="17" xfId="1" applyNumberFormat="1" applyFont="1" applyFill="1" applyBorder="1" applyAlignment="1">
      <alignment horizontal="center" vertical="center"/>
    </xf>
    <xf numFmtId="49" fontId="12" fillId="9" borderId="18" xfId="1" applyNumberFormat="1" applyFont="1" applyFill="1" applyBorder="1" applyAlignment="1">
      <alignment horizontal="center" vertical="center"/>
    </xf>
    <xf numFmtId="49" fontId="14" fillId="9" borderId="0" xfId="1" applyNumberFormat="1" applyFont="1" applyFill="1" applyAlignment="1">
      <alignment horizontal="center" vertical="center" wrapText="1"/>
    </xf>
    <xf numFmtId="49" fontId="10" fillId="8" borderId="0" xfId="1" applyNumberFormat="1" applyFont="1" applyFill="1"/>
    <xf numFmtId="49" fontId="8" fillId="9" borderId="0" xfId="1" applyNumberFormat="1" applyFont="1" applyFill="1" applyAlignment="1">
      <alignment vertical="center" wrapText="1"/>
    </xf>
    <xf numFmtId="49" fontId="17" fillId="8" borderId="9" xfId="2" applyNumberFormat="1" applyFont="1" applyFill="1" applyBorder="1" applyAlignment="1" applyProtection="1">
      <alignment horizontal="center" vertical="center"/>
      <protection locked="0"/>
    </xf>
    <xf numFmtId="49" fontId="17" fillId="8" borderId="10" xfId="2" applyNumberFormat="1" applyFont="1" applyFill="1" applyBorder="1" applyAlignment="1" applyProtection="1">
      <alignment horizontal="center" vertical="center"/>
      <protection locked="0"/>
    </xf>
    <xf numFmtId="49" fontId="17" fillId="8" borderId="11" xfId="2" applyNumberFormat="1" applyFont="1" applyFill="1" applyBorder="1" applyAlignment="1" applyProtection="1">
      <alignment horizontal="center" vertical="center"/>
      <protection locked="0"/>
    </xf>
    <xf numFmtId="49" fontId="17" fillId="8" borderId="12" xfId="2" applyNumberFormat="1" applyFont="1" applyFill="1" applyBorder="1" applyAlignment="1" applyProtection="1">
      <alignment horizontal="center" vertical="center"/>
      <protection locked="0"/>
    </xf>
    <xf numFmtId="49" fontId="17" fillId="8" borderId="0" xfId="2" applyNumberFormat="1" applyFont="1" applyFill="1" applyBorder="1" applyAlignment="1" applyProtection="1">
      <alignment horizontal="center" vertical="center"/>
      <protection locked="0"/>
    </xf>
    <xf numFmtId="49" fontId="17" fillId="8" borderId="14" xfId="2" applyNumberFormat="1" applyFont="1" applyFill="1" applyBorder="1" applyAlignment="1" applyProtection="1">
      <alignment horizontal="center" vertical="center"/>
      <protection locked="0"/>
    </xf>
    <xf numFmtId="49" fontId="4" fillId="9" borderId="12" xfId="1" applyNumberFormat="1" applyFont="1" applyFill="1" applyBorder="1" applyAlignment="1">
      <alignment horizontal="center" wrapText="1"/>
    </xf>
    <xf numFmtId="49" fontId="10" fillId="8" borderId="0" xfId="1" applyNumberFormat="1" applyFont="1" applyFill="1" applyAlignment="1">
      <alignment horizontal="center" wrapText="1"/>
    </xf>
    <xf numFmtId="49" fontId="17" fillId="8" borderId="16" xfId="2" applyNumberFormat="1" applyFont="1" applyFill="1" applyBorder="1" applyAlignment="1" applyProtection="1">
      <alignment horizontal="center" vertical="center"/>
      <protection locked="0"/>
    </xf>
    <xf numFmtId="49" fontId="17" fillId="8" borderId="17" xfId="2" applyNumberFormat="1" applyFont="1" applyFill="1" applyBorder="1" applyAlignment="1" applyProtection="1">
      <alignment horizontal="center" vertical="center"/>
      <protection locked="0"/>
    </xf>
    <xf numFmtId="49" fontId="17" fillId="8" borderId="19" xfId="2" applyNumberFormat="1" applyFont="1" applyFill="1" applyBorder="1" applyAlignment="1" applyProtection="1">
      <alignment horizontal="center" vertical="center"/>
      <protection locked="0"/>
    </xf>
    <xf numFmtId="49" fontId="4" fillId="9" borderId="0" xfId="1" applyNumberFormat="1" applyFont="1" applyFill="1"/>
    <xf numFmtId="49" fontId="4" fillId="9" borderId="12" xfId="1" applyNumberFormat="1" applyFont="1" applyFill="1" applyBorder="1" applyAlignment="1">
      <alignment vertical="center"/>
    </xf>
    <xf numFmtId="49" fontId="19" fillId="9" borderId="20" xfId="1" applyNumberFormat="1" applyFont="1" applyFill="1" applyBorder="1" applyAlignment="1" applyProtection="1">
      <alignment vertical="center"/>
      <protection locked="0"/>
    </xf>
    <xf numFmtId="49" fontId="10" fillId="9" borderId="14" xfId="1" applyNumberFormat="1" applyFont="1" applyFill="1" applyBorder="1" applyAlignment="1">
      <alignment vertical="center"/>
    </xf>
    <xf numFmtId="49" fontId="20" fillId="9" borderId="0" xfId="1" applyNumberFormat="1" applyFont="1" applyFill="1" applyAlignment="1" applyProtection="1">
      <alignment horizontal="left" vertical="center"/>
      <protection locked="0"/>
    </xf>
    <xf numFmtId="49" fontId="20" fillId="9" borderId="0" xfId="1" applyNumberFormat="1" applyFont="1" applyFill="1" applyAlignment="1" applyProtection="1">
      <alignment vertical="center"/>
      <protection locked="0"/>
    </xf>
    <xf numFmtId="49" fontId="19" fillId="9" borderId="14" xfId="1" applyNumberFormat="1" applyFont="1" applyFill="1" applyBorder="1" applyAlignment="1" applyProtection="1">
      <alignment vertical="center"/>
      <protection locked="0"/>
    </xf>
    <xf numFmtId="49" fontId="4" fillId="8" borderId="14" xfId="1" applyNumberFormat="1" applyFont="1" applyFill="1" applyBorder="1" applyAlignment="1">
      <alignment horizontal="center"/>
    </xf>
    <xf numFmtId="49" fontId="4" fillId="0" borderId="0" xfId="1" applyNumberFormat="1" applyFont="1"/>
    <xf numFmtId="49" fontId="4" fillId="8" borderId="16" xfId="1" applyNumberFormat="1" applyFont="1" applyFill="1" applyBorder="1"/>
    <xf numFmtId="49" fontId="4" fillId="8" borderId="17" xfId="1" applyNumberFormat="1" applyFont="1" applyFill="1" applyBorder="1"/>
    <xf numFmtId="49" fontId="4" fillId="8" borderId="19" xfId="1" applyNumberFormat="1" applyFont="1" applyFill="1" applyBorder="1"/>
    <xf numFmtId="49" fontId="4" fillId="9" borderId="16" xfId="1" applyNumberFormat="1" applyFont="1" applyFill="1" applyBorder="1"/>
    <xf numFmtId="49" fontId="4" fillId="9" borderId="17" xfId="1" applyNumberFormat="1" applyFont="1" applyFill="1" applyBorder="1"/>
    <xf numFmtId="49" fontId="10" fillId="9" borderId="19" xfId="1" applyNumberFormat="1" applyFont="1" applyFill="1" applyBorder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0" fillId="0" borderId="0" xfId="0" applyBorder="1"/>
  </cellXfs>
  <cellStyles count="3">
    <cellStyle name="Hyperlink" xfId="2" builtinId="8"/>
    <cellStyle name="Normal" xfId="0" builtinId="0"/>
    <cellStyle name="Normal 2" xfId="1" xr:uid="{7C3EC7B3-5CA3-5140-83AC-4EC8D4A5A4E7}"/>
  </cellStyles>
  <dxfs count="4"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7C81E45F-E927-6E43-ABA9-2B9CA6271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320" y="54701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bo-modeling-test-example-solution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94E89-BF7C-4542-B326-6C8D7BE991C7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03" customWidth="1"/>
    <col min="3" max="11" width="10.6640625" style="103" customWidth="1"/>
    <col min="12" max="13" width="2.6640625" style="103" customWidth="1"/>
    <col min="14" max="21" width="9.5" style="103"/>
    <col min="22" max="22" width="2.6640625" style="103" customWidth="1"/>
    <col min="23" max="16384" width="9.5" style="103"/>
  </cols>
  <sheetData>
    <row r="2" spans="2:22" ht="13.25" customHeight="1" x14ac:dyDescent="0.15">
      <c r="B2" s="152"/>
      <c r="C2" s="151"/>
      <c r="D2" s="151"/>
      <c r="E2" s="151"/>
      <c r="F2" s="151"/>
      <c r="G2" s="151"/>
      <c r="H2" s="151"/>
      <c r="I2" s="151"/>
      <c r="J2" s="151"/>
      <c r="K2" s="151"/>
      <c r="L2" s="150"/>
      <c r="M2" s="149"/>
      <c r="N2" s="148"/>
      <c r="O2" s="148"/>
      <c r="P2" s="148"/>
      <c r="Q2" s="148"/>
      <c r="R2" s="148"/>
      <c r="S2" s="148"/>
      <c r="T2" s="148"/>
      <c r="U2" s="148"/>
      <c r="V2" s="147"/>
    </row>
    <row r="3" spans="2:22" ht="13.25" customHeight="1" x14ac:dyDescent="0.15">
      <c r="B3" s="117"/>
      <c r="C3" s="138"/>
      <c r="D3" s="146"/>
      <c r="E3" s="138"/>
      <c r="F3" s="138"/>
      <c r="G3" s="138"/>
      <c r="H3" s="138"/>
      <c r="I3" s="138"/>
      <c r="J3" s="138"/>
      <c r="K3" s="138"/>
      <c r="L3" s="115"/>
      <c r="M3" s="145"/>
      <c r="N3" s="123" t="s">
        <v>93</v>
      </c>
      <c r="O3" s="122"/>
      <c r="P3" s="122"/>
      <c r="Q3" s="122"/>
      <c r="R3" s="122"/>
      <c r="S3" s="122"/>
      <c r="T3" s="122"/>
      <c r="U3" s="121"/>
      <c r="V3" s="110"/>
    </row>
    <row r="4" spans="2:22" ht="13.25" customHeight="1" x14ac:dyDescent="0.15">
      <c r="B4" s="117"/>
      <c r="C4" s="138"/>
      <c r="D4" s="138"/>
      <c r="E4" s="138"/>
      <c r="F4" s="138"/>
      <c r="G4" s="138"/>
      <c r="H4" s="138"/>
      <c r="I4" s="138"/>
      <c r="J4" s="138"/>
      <c r="K4" s="138"/>
      <c r="L4" s="115"/>
      <c r="M4" s="145"/>
      <c r="N4" s="120"/>
      <c r="O4" s="119"/>
      <c r="P4" s="119"/>
      <c r="Q4" s="119"/>
      <c r="R4" s="119"/>
      <c r="S4" s="119"/>
      <c r="T4" s="119"/>
      <c r="U4" s="118"/>
      <c r="V4" s="110"/>
    </row>
    <row r="5" spans="2:22" ht="13.25" customHeight="1" x14ac:dyDescent="0.15">
      <c r="B5" s="117"/>
      <c r="C5" s="138"/>
      <c r="D5" s="138"/>
      <c r="E5" s="138"/>
      <c r="F5" s="138"/>
      <c r="G5" s="138"/>
      <c r="H5" s="138"/>
      <c r="I5" s="138"/>
      <c r="J5" s="138"/>
      <c r="K5" s="138"/>
      <c r="L5" s="115"/>
      <c r="M5" s="114"/>
      <c r="N5" s="120"/>
      <c r="O5" s="119"/>
      <c r="P5" s="119"/>
      <c r="Q5" s="119"/>
      <c r="R5" s="119"/>
      <c r="S5" s="119"/>
      <c r="T5" s="119"/>
      <c r="U5" s="118"/>
      <c r="V5" s="110"/>
    </row>
    <row r="6" spans="2:22" ht="13.25" customHeight="1" x14ac:dyDescent="0.15">
      <c r="B6" s="144"/>
      <c r="C6" s="143"/>
      <c r="D6" s="143"/>
      <c r="E6" s="143"/>
      <c r="F6" s="143"/>
      <c r="G6" s="143"/>
      <c r="H6" s="143"/>
      <c r="I6" s="143"/>
      <c r="J6" s="143"/>
      <c r="K6" s="143"/>
      <c r="L6" s="139"/>
      <c r="M6" s="114"/>
      <c r="N6" s="113"/>
      <c r="O6" s="112"/>
      <c r="P6" s="112"/>
      <c r="Q6" s="112"/>
      <c r="R6" s="112"/>
      <c r="S6" s="112"/>
      <c r="T6" s="112"/>
      <c r="U6" s="111"/>
      <c r="V6" s="110"/>
    </row>
    <row r="7" spans="2:22" ht="13.25" customHeight="1" x14ac:dyDescent="0.15">
      <c r="B7" s="141"/>
      <c r="C7" s="142" t="s">
        <v>94</v>
      </c>
      <c r="D7" s="142"/>
      <c r="E7" s="142"/>
      <c r="F7" s="142"/>
      <c r="G7" s="142"/>
      <c r="H7" s="142"/>
      <c r="I7" s="142"/>
      <c r="J7" s="142"/>
      <c r="K7" s="142"/>
      <c r="L7" s="139"/>
      <c r="M7" s="114"/>
      <c r="N7" s="125"/>
      <c r="O7" s="125"/>
      <c r="P7" s="125"/>
      <c r="Q7" s="125"/>
      <c r="R7" s="125"/>
      <c r="S7" s="125"/>
      <c r="T7" s="125"/>
      <c r="U7" s="125"/>
      <c r="V7" s="110"/>
    </row>
    <row r="8" spans="2:22" ht="13.25" customHeight="1" thickBot="1" x14ac:dyDescent="0.2">
      <c r="B8" s="141"/>
      <c r="C8" s="142"/>
      <c r="D8" s="142"/>
      <c r="E8" s="142"/>
      <c r="F8" s="142"/>
      <c r="G8" s="142"/>
      <c r="H8" s="142"/>
      <c r="I8" s="142"/>
      <c r="J8" s="142"/>
      <c r="K8" s="142"/>
      <c r="L8" s="139"/>
      <c r="M8" s="114"/>
      <c r="N8" s="123" t="s">
        <v>92</v>
      </c>
      <c r="O8" s="122"/>
      <c r="P8" s="122"/>
      <c r="Q8" s="122"/>
      <c r="R8" s="122"/>
      <c r="S8" s="122"/>
      <c r="T8" s="122"/>
      <c r="U8" s="121"/>
      <c r="V8" s="110"/>
    </row>
    <row r="9" spans="2:22" ht="13.25" customHeight="1" x14ac:dyDescent="0.15">
      <c r="B9" s="141"/>
      <c r="C9" s="140"/>
      <c r="D9" s="140"/>
      <c r="E9" s="140"/>
      <c r="F9" s="140"/>
      <c r="G9" s="140"/>
      <c r="H9" s="140"/>
      <c r="I9" s="140"/>
      <c r="J9" s="140"/>
      <c r="K9" s="140"/>
      <c r="L9" s="139"/>
      <c r="M9" s="114"/>
      <c r="N9" s="120"/>
      <c r="O9" s="119"/>
      <c r="P9" s="119"/>
      <c r="Q9" s="119"/>
      <c r="R9" s="119"/>
      <c r="S9" s="119"/>
      <c r="T9" s="119"/>
      <c r="U9" s="118"/>
      <c r="V9" s="110"/>
    </row>
    <row r="10" spans="2:22" ht="13.25" customHeight="1" x14ac:dyDescent="0.15">
      <c r="B10" s="117"/>
      <c r="C10" s="138"/>
      <c r="D10" s="138"/>
      <c r="E10" s="138"/>
      <c r="F10" s="138"/>
      <c r="G10" s="138"/>
      <c r="H10" s="138"/>
      <c r="I10" s="138"/>
      <c r="J10" s="138"/>
      <c r="K10" s="138"/>
      <c r="L10" s="115"/>
      <c r="M10" s="114"/>
      <c r="N10" s="120"/>
      <c r="O10" s="119"/>
      <c r="P10" s="119"/>
      <c r="Q10" s="119"/>
      <c r="R10" s="119"/>
      <c r="S10" s="119"/>
      <c r="T10" s="119"/>
      <c r="U10" s="118"/>
      <c r="V10" s="110"/>
    </row>
    <row r="11" spans="2:22" ht="13.25" customHeight="1" x14ac:dyDescent="0.15">
      <c r="B11" s="117"/>
      <c r="C11" s="137" t="s">
        <v>95</v>
      </c>
      <c r="D11" s="136"/>
      <c r="E11" s="136"/>
      <c r="F11" s="136"/>
      <c r="G11" s="136"/>
      <c r="H11" s="136"/>
      <c r="I11" s="136"/>
      <c r="J11" s="136"/>
      <c r="K11" s="135"/>
      <c r="L11" s="115"/>
      <c r="M11" s="114"/>
      <c r="N11" s="113"/>
      <c r="O11" s="112"/>
      <c r="P11" s="112"/>
      <c r="Q11" s="112"/>
      <c r="R11" s="112"/>
      <c r="S11" s="112"/>
      <c r="T11" s="112"/>
      <c r="U11" s="111"/>
      <c r="V11" s="110"/>
    </row>
    <row r="12" spans="2:22" ht="13.25" customHeight="1" x14ac:dyDescent="0.15">
      <c r="B12" s="117"/>
      <c r="C12" s="132"/>
      <c r="D12" s="131"/>
      <c r="E12" s="131"/>
      <c r="F12" s="131"/>
      <c r="G12" s="131"/>
      <c r="H12" s="131"/>
      <c r="I12" s="131"/>
      <c r="J12" s="131"/>
      <c r="K12" s="130"/>
      <c r="L12" s="115"/>
      <c r="M12" s="114"/>
      <c r="N12" s="125"/>
      <c r="O12" s="125"/>
      <c r="P12" s="125"/>
      <c r="Q12" s="125"/>
      <c r="R12" s="125"/>
      <c r="S12" s="125"/>
      <c r="T12" s="134"/>
      <c r="U12" s="134"/>
      <c r="V12" s="110"/>
    </row>
    <row r="13" spans="2:22" ht="13.25" customHeight="1" x14ac:dyDescent="0.15">
      <c r="B13" s="117"/>
      <c r="C13" s="132"/>
      <c r="D13" s="131"/>
      <c r="E13" s="131"/>
      <c r="F13" s="131"/>
      <c r="G13" s="131"/>
      <c r="H13" s="131"/>
      <c r="I13" s="131"/>
      <c r="J13" s="131"/>
      <c r="K13" s="130"/>
      <c r="L13" s="115"/>
      <c r="M13" s="114"/>
      <c r="N13" s="123" t="s">
        <v>91</v>
      </c>
      <c r="O13" s="122"/>
      <c r="P13" s="122"/>
      <c r="Q13" s="122"/>
      <c r="R13" s="122"/>
      <c r="S13" s="122"/>
      <c r="T13" s="122"/>
      <c r="U13" s="121"/>
      <c r="V13" s="110"/>
    </row>
    <row r="14" spans="2:22" ht="13.25" customHeight="1" x14ac:dyDescent="0.15">
      <c r="B14" s="117"/>
      <c r="C14" s="132"/>
      <c r="D14" s="131"/>
      <c r="E14" s="131"/>
      <c r="F14" s="131"/>
      <c r="G14" s="131"/>
      <c r="H14" s="131"/>
      <c r="I14" s="131"/>
      <c r="J14" s="131"/>
      <c r="K14" s="130"/>
      <c r="L14" s="133"/>
      <c r="M14" s="114"/>
      <c r="N14" s="120"/>
      <c r="O14" s="119"/>
      <c r="P14" s="119"/>
      <c r="Q14" s="119"/>
      <c r="R14" s="119"/>
      <c r="S14" s="119"/>
      <c r="T14" s="119"/>
      <c r="U14" s="118"/>
      <c r="V14" s="110"/>
    </row>
    <row r="15" spans="2:22" ht="13.25" customHeight="1" x14ac:dyDescent="0.15">
      <c r="B15" s="117"/>
      <c r="C15" s="132"/>
      <c r="D15" s="131"/>
      <c r="E15" s="131"/>
      <c r="F15" s="131"/>
      <c r="G15" s="131"/>
      <c r="H15" s="131"/>
      <c r="I15" s="131"/>
      <c r="J15" s="131"/>
      <c r="K15" s="130"/>
      <c r="L15" s="115"/>
      <c r="M15" s="114"/>
      <c r="N15" s="120"/>
      <c r="O15" s="119"/>
      <c r="P15" s="119"/>
      <c r="Q15" s="119"/>
      <c r="R15" s="119"/>
      <c r="S15" s="119"/>
      <c r="T15" s="119"/>
      <c r="U15" s="118"/>
      <c r="V15" s="110"/>
    </row>
    <row r="16" spans="2:22" ht="13.25" customHeight="1" x14ac:dyDescent="0.15">
      <c r="B16" s="117"/>
      <c r="C16" s="129"/>
      <c r="D16" s="128"/>
      <c r="E16" s="128"/>
      <c r="F16" s="128"/>
      <c r="G16" s="128"/>
      <c r="H16" s="128"/>
      <c r="I16" s="128"/>
      <c r="J16" s="128"/>
      <c r="K16" s="127"/>
      <c r="L16" s="115"/>
      <c r="M16" s="114"/>
      <c r="N16" s="113"/>
      <c r="O16" s="112"/>
      <c r="P16" s="112"/>
      <c r="Q16" s="112"/>
      <c r="R16" s="112"/>
      <c r="S16" s="112"/>
      <c r="T16" s="112"/>
      <c r="U16" s="111"/>
      <c r="V16" s="110"/>
    </row>
    <row r="17" spans="2:22" ht="13.25" customHeight="1" x14ac:dyDescent="0.15">
      <c r="B17" s="117"/>
      <c r="C17" s="126"/>
      <c r="D17" s="126"/>
      <c r="E17" s="126"/>
      <c r="F17" s="126"/>
      <c r="G17" s="126"/>
      <c r="H17" s="126"/>
      <c r="I17" s="126"/>
      <c r="J17" s="126"/>
      <c r="K17" s="126"/>
      <c r="L17" s="115"/>
      <c r="M17" s="114"/>
      <c r="N17" s="125"/>
      <c r="O17" s="125"/>
      <c r="P17" s="125"/>
      <c r="Q17" s="125"/>
      <c r="R17" s="125"/>
      <c r="S17" s="125"/>
      <c r="T17" s="125"/>
      <c r="U17" s="125"/>
      <c r="V17" s="110"/>
    </row>
    <row r="18" spans="2:22" ht="13.25" customHeight="1" x14ac:dyDescent="0.15">
      <c r="B18" s="117"/>
      <c r="C18" s="124" t="s">
        <v>90</v>
      </c>
      <c r="D18" s="124"/>
      <c r="E18" s="124"/>
      <c r="F18" s="124"/>
      <c r="G18" s="124"/>
      <c r="H18" s="124"/>
      <c r="I18" s="124"/>
      <c r="J18" s="124"/>
      <c r="K18" s="124"/>
      <c r="L18" s="115"/>
      <c r="M18" s="114"/>
      <c r="N18" s="123" t="s">
        <v>89</v>
      </c>
      <c r="O18" s="122"/>
      <c r="P18" s="122"/>
      <c r="Q18" s="122"/>
      <c r="R18" s="122"/>
      <c r="S18" s="122"/>
      <c r="T18" s="122"/>
      <c r="U18" s="121"/>
      <c r="V18" s="110"/>
    </row>
    <row r="19" spans="2:22" ht="13.25" customHeight="1" x14ac:dyDescent="0.15">
      <c r="B19" s="117"/>
      <c r="C19" s="124"/>
      <c r="D19" s="124"/>
      <c r="E19" s="124"/>
      <c r="F19" s="124"/>
      <c r="G19" s="124"/>
      <c r="H19" s="124"/>
      <c r="I19" s="124"/>
      <c r="J19" s="124"/>
      <c r="K19" s="124"/>
      <c r="L19" s="115"/>
      <c r="M19" s="114"/>
      <c r="N19" s="120"/>
      <c r="O19" s="119"/>
      <c r="P19" s="119"/>
      <c r="Q19" s="119"/>
      <c r="R19" s="119"/>
      <c r="S19" s="119"/>
      <c r="T19" s="119"/>
      <c r="U19" s="118"/>
      <c r="V19" s="110"/>
    </row>
    <row r="20" spans="2:22" ht="13.25" customHeight="1" x14ac:dyDescent="0.15">
      <c r="B20" s="117"/>
      <c r="C20" s="124"/>
      <c r="D20" s="124"/>
      <c r="E20" s="124"/>
      <c r="F20" s="124"/>
      <c r="G20" s="124"/>
      <c r="H20" s="124"/>
      <c r="I20" s="124"/>
      <c r="J20" s="124"/>
      <c r="K20" s="124"/>
      <c r="L20" s="115"/>
      <c r="M20" s="114"/>
      <c r="N20" s="120"/>
      <c r="O20" s="119"/>
      <c r="P20" s="119"/>
      <c r="Q20" s="119"/>
      <c r="R20" s="119"/>
      <c r="S20" s="119"/>
      <c r="T20" s="119"/>
      <c r="U20" s="118"/>
      <c r="V20" s="110"/>
    </row>
    <row r="21" spans="2:22" ht="13.25" customHeight="1" x14ac:dyDescent="0.15">
      <c r="B21" s="117"/>
      <c r="C21" s="124"/>
      <c r="D21" s="124"/>
      <c r="E21" s="124"/>
      <c r="F21" s="124"/>
      <c r="G21" s="124"/>
      <c r="H21" s="124"/>
      <c r="I21" s="124"/>
      <c r="J21" s="124"/>
      <c r="K21" s="124"/>
      <c r="L21" s="115"/>
      <c r="M21" s="114"/>
      <c r="N21" s="113"/>
      <c r="O21" s="112"/>
      <c r="P21" s="112"/>
      <c r="Q21" s="112"/>
      <c r="R21" s="112"/>
      <c r="S21" s="112"/>
      <c r="T21" s="112"/>
      <c r="U21" s="111"/>
      <c r="V21" s="110"/>
    </row>
    <row r="22" spans="2:22" ht="13.25" customHeight="1" x14ac:dyDescent="0.15">
      <c r="B22" s="117"/>
      <c r="C22" s="124"/>
      <c r="D22" s="124"/>
      <c r="E22" s="124"/>
      <c r="F22" s="124"/>
      <c r="G22" s="124"/>
      <c r="H22" s="124"/>
      <c r="I22" s="124"/>
      <c r="J22" s="124"/>
      <c r="K22" s="124"/>
      <c r="L22" s="115"/>
      <c r="M22" s="114"/>
      <c r="N22" s="125"/>
      <c r="O22" s="125"/>
      <c r="P22" s="125"/>
      <c r="Q22" s="125"/>
      <c r="R22" s="125"/>
      <c r="S22" s="125"/>
      <c r="T22" s="125"/>
      <c r="U22" s="125"/>
      <c r="V22" s="110"/>
    </row>
    <row r="23" spans="2:22" ht="13.25" customHeight="1" x14ac:dyDescent="0.15">
      <c r="B23" s="117"/>
      <c r="C23" s="124"/>
      <c r="D23" s="124"/>
      <c r="E23" s="124"/>
      <c r="F23" s="124"/>
      <c r="G23" s="124"/>
      <c r="H23" s="124"/>
      <c r="I23" s="124"/>
      <c r="J23" s="124"/>
      <c r="K23" s="124"/>
      <c r="L23" s="115"/>
      <c r="M23" s="114"/>
      <c r="N23" s="123" t="s">
        <v>88</v>
      </c>
      <c r="O23" s="122"/>
      <c r="P23" s="122"/>
      <c r="Q23" s="122"/>
      <c r="R23" s="122"/>
      <c r="S23" s="122"/>
      <c r="T23" s="122"/>
      <c r="U23" s="121"/>
      <c r="V23" s="110"/>
    </row>
    <row r="24" spans="2:22" ht="13.25" customHeight="1" x14ac:dyDescent="0.15">
      <c r="B24" s="117"/>
      <c r="C24" s="116" t="s">
        <v>96</v>
      </c>
      <c r="D24" s="116"/>
      <c r="E24" s="116"/>
      <c r="F24" s="116"/>
      <c r="G24" s="116"/>
      <c r="H24" s="116"/>
      <c r="I24" s="116"/>
      <c r="J24" s="116"/>
      <c r="K24" s="116"/>
      <c r="L24" s="115"/>
      <c r="M24" s="114"/>
      <c r="N24" s="120"/>
      <c r="O24" s="119"/>
      <c r="P24" s="119"/>
      <c r="Q24" s="119"/>
      <c r="R24" s="119"/>
      <c r="S24" s="119"/>
      <c r="T24" s="119"/>
      <c r="U24" s="118"/>
      <c r="V24" s="110"/>
    </row>
    <row r="25" spans="2:22" ht="13.25" customHeight="1" x14ac:dyDescent="0.15">
      <c r="B25" s="117"/>
      <c r="C25" s="116"/>
      <c r="D25" s="116"/>
      <c r="E25" s="116"/>
      <c r="F25" s="116"/>
      <c r="G25" s="116"/>
      <c r="H25" s="116"/>
      <c r="I25" s="116"/>
      <c r="J25" s="116"/>
      <c r="K25" s="116"/>
      <c r="L25" s="115"/>
      <c r="M25" s="114"/>
      <c r="N25" s="120"/>
      <c r="O25" s="119"/>
      <c r="P25" s="119"/>
      <c r="Q25" s="119"/>
      <c r="R25" s="119"/>
      <c r="S25" s="119"/>
      <c r="T25" s="119"/>
      <c r="U25" s="118"/>
      <c r="V25" s="110"/>
    </row>
    <row r="26" spans="2:22" ht="13.25" customHeight="1" x14ac:dyDescent="0.15">
      <c r="B26" s="117"/>
      <c r="C26" s="116"/>
      <c r="D26" s="116"/>
      <c r="E26" s="116"/>
      <c r="F26" s="116"/>
      <c r="G26" s="116"/>
      <c r="H26" s="116"/>
      <c r="I26" s="116"/>
      <c r="J26" s="116"/>
      <c r="K26" s="116"/>
      <c r="L26" s="115"/>
      <c r="M26" s="114"/>
      <c r="N26" s="113"/>
      <c r="O26" s="112"/>
      <c r="P26" s="112"/>
      <c r="Q26" s="112"/>
      <c r="R26" s="112"/>
      <c r="S26" s="112"/>
      <c r="T26" s="112"/>
      <c r="U26" s="111"/>
      <c r="V26" s="110"/>
    </row>
    <row r="27" spans="2:22" ht="13.25" customHeight="1" x14ac:dyDescent="0.15">
      <c r="B27" s="109"/>
      <c r="C27" s="108"/>
      <c r="D27" s="108"/>
      <c r="E27" s="108"/>
      <c r="F27" s="108"/>
      <c r="G27" s="108"/>
      <c r="H27" s="108"/>
      <c r="I27" s="108"/>
      <c r="J27" s="108"/>
      <c r="K27" s="108"/>
      <c r="L27" s="107"/>
      <c r="M27" s="106"/>
      <c r="N27" s="105"/>
      <c r="O27" s="105"/>
      <c r="P27" s="105"/>
      <c r="Q27" s="105"/>
      <c r="R27" s="105"/>
      <c r="S27" s="105"/>
      <c r="T27" s="105"/>
      <c r="U27" s="105"/>
      <c r="V27" s="104"/>
    </row>
  </sheetData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D74342B0-8966-0C4A-9006-B478F4A37260}"/>
    <hyperlink ref="T8:T11" r:id="rId2" display="Instructor-Led Boot Camps" xr:uid="{512EE6A4-B333-1A4C-8BE5-AB6F95CFB7F4}"/>
    <hyperlink ref="T13:T16" r:id="rId3" display="1:1 Private Lessons" xr:uid="{52E4E674-7AD1-1141-A978-952F61CBD012}"/>
    <hyperlink ref="T18:T21" r:id="rId4" display="Free Guides and Lessons" xr:uid="{71166260-127A-2C49-9C65-EF169A3E4B57}"/>
    <hyperlink ref="T23:T26" r:id="rId5" display="Free Guides and Lessons" xr:uid="{14C3D892-34BB-AD44-870F-B6BEB63D29D4}"/>
    <hyperlink ref="N23:T26" r:id="rId6" display="Template Library" xr:uid="{A1B6B703-ED7B-7845-8DEC-7D2F48000A82}"/>
    <hyperlink ref="C11:K16" r:id="rId7" display="Further Reading → Basic LBO Modeling Test" xr:uid="{37ABA274-EA76-2D4B-9B24-D1A2A1A75BCF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0EF0-3314-4A29-B0C1-7B9B43817B9C}">
  <sheetPr>
    <tabColor theme="7" tint="0.79998168889431442"/>
  </sheetPr>
  <dimension ref="A1:I128"/>
  <sheetViews>
    <sheetView showGridLines="0" zoomScaleNormal="100" workbookViewId="0"/>
  </sheetViews>
  <sheetFormatPr baseColWidth="10" defaultColWidth="8.1640625" defaultRowHeight="13" x14ac:dyDescent="0.15"/>
  <cols>
    <col min="1" max="1" width="1.5" bestFit="1" customWidth="1"/>
    <col min="2" max="2" width="25.1640625" customWidth="1"/>
    <col min="3" max="9" width="10.1640625" customWidth="1"/>
  </cols>
  <sheetData>
    <row r="1" spans="1:9" x14ac:dyDescent="0.15">
      <c r="B1" s="157"/>
      <c r="C1" s="157"/>
      <c r="D1" s="157"/>
      <c r="E1" s="157"/>
      <c r="F1" s="157"/>
      <c r="G1" s="157"/>
      <c r="H1" s="157"/>
      <c r="I1" s="157"/>
    </row>
    <row r="2" spans="1:9" x14ac:dyDescent="0.1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9" s="1" customFormat="1" x14ac:dyDescent="0.15">
      <c r="B3" s="155" t="s">
        <v>1</v>
      </c>
      <c r="C3" s="155"/>
      <c r="D3" s="155"/>
      <c r="E3" s="155"/>
      <c r="F3" s="155"/>
      <c r="G3" s="155"/>
      <c r="H3" s="155"/>
      <c r="I3" s="155"/>
    </row>
    <row r="4" spans="1:9" s="1" customFormat="1" x14ac:dyDescent="0.15">
      <c r="B4" s="154"/>
      <c r="C4" s="154"/>
      <c r="D4" s="154"/>
      <c r="E4" s="154"/>
      <c r="F4" s="154"/>
      <c r="G4" s="154"/>
      <c r="H4" s="154"/>
      <c r="I4" s="154"/>
    </row>
    <row r="5" spans="1:9" x14ac:dyDescent="0.15">
      <c r="B5" s="2" t="s">
        <v>2</v>
      </c>
      <c r="C5" s="2"/>
      <c r="D5" s="2"/>
      <c r="E5" s="2"/>
      <c r="F5" s="2"/>
      <c r="G5" s="2"/>
      <c r="H5" s="2"/>
      <c r="I5" s="2"/>
    </row>
    <row r="7" spans="1:9" x14ac:dyDescent="0.15">
      <c r="B7" s="3" t="s">
        <v>3</v>
      </c>
      <c r="C7" s="3"/>
      <c r="D7" s="4"/>
      <c r="F7" s="4" t="s">
        <v>4</v>
      </c>
      <c r="G7" s="4"/>
      <c r="H7" s="4"/>
      <c r="I7" s="4"/>
    </row>
    <row r="8" spans="1:9" x14ac:dyDescent="0.15">
      <c r="B8" t="s">
        <v>5</v>
      </c>
      <c r="D8" s="71"/>
      <c r="F8" t="s">
        <v>6</v>
      </c>
      <c r="I8" s="71"/>
    </row>
    <row r="9" spans="1:9" x14ac:dyDescent="0.15">
      <c r="B9" s="54" t="s">
        <v>7</v>
      </c>
      <c r="C9" s="54"/>
      <c r="D9" s="72"/>
      <c r="F9" t="s">
        <v>8</v>
      </c>
      <c r="I9" s="74"/>
    </row>
    <row r="10" spans="1:9" x14ac:dyDescent="0.15">
      <c r="B10" s="8" t="s">
        <v>9</v>
      </c>
      <c r="C10" s="8"/>
      <c r="D10" s="73"/>
      <c r="F10" t="s">
        <v>10</v>
      </c>
      <c r="I10" s="75"/>
    </row>
    <row r="11" spans="1:9" x14ac:dyDescent="0.15">
      <c r="F11" t="s">
        <v>11</v>
      </c>
      <c r="I11" s="71"/>
    </row>
    <row r="13" spans="1:9" x14ac:dyDescent="0.15">
      <c r="F13" t="s">
        <v>12</v>
      </c>
      <c r="I13" s="53">
        <v>1</v>
      </c>
    </row>
    <row r="14" spans="1:9" x14ac:dyDescent="0.15">
      <c r="C14" s="55"/>
    </row>
    <row r="15" spans="1:9" x14ac:dyDescent="0.15">
      <c r="A15" s="8"/>
      <c r="B15" s="4" t="s">
        <v>13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18</v>
      </c>
      <c r="H15" s="11" t="s">
        <v>19</v>
      </c>
      <c r="I15" s="11" t="s">
        <v>20</v>
      </c>
    </row>
    <row r="16" spans="1:9" x14ac:dyDescent="0.15">
      <c r="B16" t="s">
        <v>21</v>
      </c>
      <c r="C16" s="76"/>
      <c r="D16" s="77"/>
      <c r="E16" s="83"/>
      <c r="F16" s="74"/>
      <c r="G16" s="74"/>
      <c r="H16" s="84"/>
      <c r="I16" s="77"/>
    </row>
    <row r="17" spans="1:9" x14ac:dyDescent="0.15">
      <c r="B17" t="s">
        <v>22</v>
      </c>
      <c r="C17" s="76"/>
      <c r="D17" s="78"/>
      <c r="E17" s="83"/>
      <c r="F17" s="74"/>
      <c r="G17" s="74"/>
      <c r="H17" s="84"/>
      <c r="I17" s="78"/>
    </row>
    <row r="18" spans="1:9" x14ac:dyDescent="0.15">
      <c r="B18" s="54" t="s">
        <v>23</v>
      </c>
      <c r="C18" s="79"/>
      <c r="D18" s="80"/>
      <c r="E18" s="85"/>
      <c r="F18" s="85"/>
      <c r="G18" s="85"/>
      <c r="H18" s="86"/>
      <c r="I18" s="80"/>
    </row>
    <row r="19" spans="1:9" x14ac:dyDescent="0.15">
      <c r="B19" s="8" t="s">
        <v>24</v>
      </c>
      <c r="C19" s="81"/>
      <c r="D19" s="82"/>
      <c r="E19" s="20"/>
      <c r="F19" s="20"/>
      <c r="G19" s="20"/>
      <c r="H19" s="20"/>
      <c r="I19" s="82"/>
    </row>
    <row r="20" spans="1:9" x14ac:dyDescent="0.15">
      <c r="C20" s="55"/>
    </row>
    <row r="21" spans="1:9" x14ac:dyDescent="0.15">
      <c r="A21" s="8"/>
      <c r="B21" s="21" t="s">
        <v>25</v>
      </c>
      <c r="C21" s="21"/>
      <c r="D21" s="2"/>
      <c r="E21" s="2"/>
      <c r="F21" s="2"/>
      <c r="G21" s="2"/>
      <c r="H21" s="2"/>
      <c r="I21" s="2"/>
    </row>
    <row r="22" spans="1:9" x14ac:dyDescent="0.15">
      <c r="B22" s="59"/>
      <c r="C22" s="2"/>
    </row>
    <row r="23" spans="1:9" x14ac:dyDescent="0.15">
      <c r="A23" s="8"/>
      <c r="B23" s="4" t="s">
        <v>26</v>
      </c>
      <c r="C23" s="4"/>
      <c r="D23" s="4"/>
      <c r="E23" s="4"/>
      <c r="F23" s="4"/>
      <c r="G23" s="4"/>
      <c r="H23" s="4"/>
      <c r="I23" s="4"/>
    </row>
    <row r="24" spans="1:9" x14ac:dyDescent="0.15">
      <c r="B24" s="22" t="s">
        <v>27</v>
      </c>
      <c r="C24" s="23" t="s">
        <v>14</v>
      </c>
      <c r="D24" s="23" t="s">
        <v>15</v>
      </c>
      <c r="E24" s="23"/>
      <c r="F24" s="24" t="s">
        <v>28</v>
      </c>
      <c r="G24" s="23"/>
      <c r="H24" s="23"/>
      <c r="I24" s="23" t="s">
        <v>15</v>
      </c>
    </row>
    <row r="25" spans="1:9" x14ac:dyDescent="0.15">
      <c r="B25" t="s">
        <v>21</v>
      </c>
      <c r="C25" s="87"/>
      <c r="D25" s="88"/>
      <c r="E25" s="26"/>
      <c r="F25" t="s">
        <v>9</v>
      </c>
      <c r="G25" s="26"/>
      <c r="H25" s="26"/>
      <c r="I25" s="88"/>
    </row>
    <row r="26" spans="1:9" x14ac:dyDescent="0.15">
      <c r="B26" t="s">
        <v>22</v>
      </c>
      <c r="C26" s="87"/>
      <c r="D26" s="89"/>
      <c r="E26" s="26"/>
      <c r="F26" t="s">
        <v>11</v>
      </c>
      <c r="I26" s="89"/>
    </row>
    <row r="27" spans="1:9" x14ac:dyDescent="0.15">
      <c r="B27" t="s">
        <v>23</v>
      </c>
      <c r="C27" s="87"/>
      <c r="D27" s="89"/>
      <c r="E27" s="26"/>
      <c r="F27" t="s">
        <v>6</v>
      </c>
      <c r="G27" s="26"/>
      <c r="H27" s="26"/>
      <c r="I27" s="89"/>
    </row>
    <row r="28" spans="1:9" x14ac:dyDescent="0.15">
      <c r="B28" s="54" t="s">
        <v>29</v>
      </c>
      <c r="C28" s="90"/>
      <c r="D28" s="91"/>
      <c r="E28" s="27"/>
      <c r="F28" s="54" t="s">
        <v>8</v>
      </c>
      <c r="G28" s="27"/>
      <c r="H28" s="27"/>
      <c r="I28" s="91"/>
    </row>
    <row r="29" spans="1:9" x14ac:dyDescent="0.15">
      <c r="B29" s="8" t="s">
        <v>30</v>
      </c>
      <c r="C29" s="8"/>
      <c r="D29" s="73"/>
      <c r="E29" s="28"/>
      <c r="F29" s="8" t="s">
        <v>31</v>
      </c>
      <c r="G29" s="28"/>
      <c r="H29" s="28"/>
      <c r="I29" s="73"/>
    </row>
    <row r="31" spans="1:9" x14ac:dyDescent="0.15">
      <c r="B31" s="2" t="s">
        <v>32</v>
      </c>
      <c r="C31" s="2"/>
      <c r="D31" s="2"/>
      <c r="E31" s="2"/>
      <c r="F31" s="2"/>
      <c r="G31" s="2"/>
      <c r="H31" s="2"/>
      <c r="I31" s="2"/>
    </row>
    <row r="33" spans="1:9" x14ac:dyDescent="0.15">
      <c r="A33" s="8"/>
      <c r="B33" s="4" t="s">
        <v>33</v>
      </c>
      <c r="C33" s="4"/>
      <c r="D33" s="29">
        <v>2020</v>
      </c>
      <c r="E33" s="30">
        <f>+D33+1</f>
        <v>2021</v>
      </c>
      <c r="F33" s="30">
        <f>+E33+1</f>
        <v>2022</v>
      </c>
      <c r="G33" s="30">
        <f>+F33+1</f>
        <v>2023</v>
      </c>
      <c r="H33" s="30">
        <f>+G33+1</f>
        <v>2024</v>
      </c>
      <c r="I33" s="30">
        <f>+H33+1</f>
        <v>2025</v>
      </c>
    </row>
    <row r="34" spans="1:9" s="1" customFormat="1" x14ac:dyDescent="0.15">
      <c r="B34" s="1" t="s">
        <v>1</v>
      </c>
      <c r="D34" s="31"/>
      <c r="E34" s="31"/>
      <c r="F34" s="31"/>
      <c r="G34" s="31"/>
      <c r="H34" s="31"/>
      <c r="I34" s="31"/>
    </row>
    <row r="36" spans="1:9" s="8" customFormat="1" x14ac:dyDescent="0.15">
      <c r="B36" s="8" t="s">
        <v>34</v>
      </c>
      <c r="D36" s="92"/>
      <c r="E36" s="73"/>
      <c r="F36" s="73"/>
      <c r="G36" s="73"/>
      <c r="H36" s="73"/>
      <c r="I36" s="73"/>
    </row>
    <row r="37" spans="1:9" x14ac:dyDescent="0.15">
      <c r="D37" s="55"/>
      <c r="E37" s="55"/>
      <c r="F37" s="55"/>
      <c r="G37" s="55"/>
      <c r="H37" s="55"/>
      <c r="I37" s="55"/>
    </row>
    <row r="38" spans="1:9" s="8" customFormat="1" x14ac:dyDescent="0.15">
      <c r="B38" s="8" t="s">
        <v>35</v>
      </c>
      <c r="D38" s="73"/>
      <c r="E38" s="73"/>
      <c r="F38" s="73"/>
      <c r="G38" s="73"/>
      <c r="H38" s="73"/>
      <c r="I38" s="73"/>
    </row>
    <row r="39" spans="1:9" x14ac:dyDescent="0.15">
      <c r="B39" s="54" t="s">
        <v>36</v>
      </c>
      <c r="C39" s="54"/>
      <c r="D39" s="63"/>
      <c r="E39" s="91"/>
      <c r="F39" s="91"/>
      <c r="G39" s="91"/>
      <c r="H39" s="91"/>
      <c r="I39" s="91"/>
    </row>
    <row r="40" spans="1:9" s="8" customFormat="1" x14ac:dyDescent="0.15">
      <c r="B40" s="8" t="s">
        <v>37</v>
      </c>
      <c r="D40" s="33"/>
      <c r="E40" s="73"/>
      <c r="F40" s="73"/>
      <c r="G40" s="73"/>
      <c r="H40" s="73"/>
      <c r="I40" s="73"/>
    </row>
    <row r="41" spans="1:9" x14ac:dyDescent="0.15">
      <c r="B41" t="s">
        <v>38</v>
      </c>
      <c r="D41" s="64"/>
      <c r="E41" s="89"/>
      <c r="F41" s="89"/>
      <c r="G41" s="89"/>
      <c r="H41" s="89"/>
      <c r="I41" s="89"/>
    </row>
    <row r="42" spans="1:9" x14ac:dyDescent="0.15">
      <c r="B42" s="54" t="s">
        <v>39</v>
      </c>
      <c r="C42" s="54"/>
      <c r="D42" s="63"/>
      <c r="E42" s="91"/>
      <c r="F42" s="91"/>
      <c r="G42" s="91"/>
      <c r="H42" s="91"/>
      <c r="I42" s="91"/>
    </row>
    <row r="43" spans="1:9" s="8" customFormat="1" x14ac:dyDescent="0.15">
      <c r="B43" s="8" t="s">
        <v>40</v>
      </c>
      <c r="D43" s="33"/>
      <c r="E43" s="73"/>
      <c r="F43" s="73"/>
      <c r="G43" s="73"/>
      <c r="H43" s="73"/>
      <c r="I43" s="73"/>
    </row>
    <row r="44" spans="1:9" x14ac:dyDescent="0.15">
      <c r="B44" s="54" t="s">
        <v>41</v>
      </c>
      <c r="C44" s="54"/>
      <c r="D44" s="63"/>
      <c r="E44" s="91"/>
      <c r="F44" s="91"/>
      <c r="G44" s="91"/>
      <c r="H44" s="91"/>
      <c r="I44" s="91"/>
    </row>
    <row r="45" spans="1:9" s="8" customFormat="1" x14ac:dyDescent="0.15">
      <c r="B45" s="8" t="s">
        <v>42</v>
      </c>
      <c r="D45" s="33"/>
      <c r="E45" s="73"/>
      <c r="F45" s="73"/>
      <c r="G45" s="73"/>
      <c r="H45" s="73"/>
      <c r="I45" s="73"/>
    </row>
    <row r="46" spans="1:9" x14ac:dyDescent="0.15">
      <c r="B46" t="s">
        <v>43</v>
      </c>
      <c r="D46" s="64"/>
      <c r="E46" s="89"/>
      <c r="F46" s="89"/>
      <c r="G46" s="89"/>
      <c r="H46" s="89"/>
      <c r="I46" s="89"/>
    </row>
    <row r="47" spans="1:9" x14ac:dyDescent="0.15">
      <c r="B47" t="s">
        <v>44</v>
      </c>
      <c r="D47" s="64"/>
      <c r="E47" s="89"/>
      <c r="F47" s="89"/>
      <c r="G47" s="89"/>
      <c r="H47" s="89"/>
      <c r="I47" s="89"/>
    </row>
    <row r="48" spans="1:9" x14ac:dyDescent="0.15">
      <c r="B48" t="s">
        <v>45</v>
      </c>
      <c r="D48" s="64"/>
      <c r="E48" s="89"/>
      <c r="F48" s="89"/>
      <c r="G48" s="89"/>
      <c r="H48" s="89"/>
      <c r="I48" s="89"/>
    </row>
    <row r="49" spans="2:9" x14ac:dyDescent="0.15">
      <c r="B49" t="s">
        <v>46</v>
      </c>
      <c r="D49" s="64"/>
      <c r="E49" s="89"/>
      <c r="F49" s="89"/>
      <c r="G49" s="89"/>
      <c r="H49" s="89"/>
      <c r="I49" s="89"/>
    </row>
    <row r="50" spans="2:9" x14ac:dyDescent="0.15">
      <c r="B50" s="54" t="s">
        <v>47</v>
      </c>
      <c r="C50" s="54"/>
      <c r="D50" s="63"/>
      <c r="E50" s="91"/>
      <c r="F50" s="91"/>
      <c r="G50" s="91"/>
      <c r="H50" s="91"/>
      <c r="I50" s="91"/>
    </row>
    <row r="51" spans="2:9" s="8" customFormat="1" x14ac:dyDescent="0.15">
      <c r="B51" s="8" t="s">
        <v>48</v>
      </c>
      <c r="D51" s="33"/>
      <c r="E51" s="73"/>
      <c r="F51" s="73"/>
      <c r="G51" s="73"/>
      <c r="H51" s="73"/>
      <c r="I51" s="73"/>
    </row>
    <row r="52" spans="2:9" x14ac:dyDescent="0.15">
      <c r="B52" s="54" t="s">
        <v>49</v>
      </c>
      <c r="C52" s="54"/>
      <c r="D52" s="63"/>
      <c r="E52" s="91"/>
      <c r="F52" s="91"/>
      <c r="G52" s="91"/>
      <c r="H52" s="91"/>
      <c r="I52" s="91"/>
    </row>
    <row r="53" spans="2:9" s="8" customFormat="1" x14ac:dyDescent="0.15">
      <c r="B53" s="8" t="s">
        <v>50</v>
      </c>
      <c r="D53" s="33"/>
      <c r="E53" s="73"/>
      <c r="F53" s="73"/>
      <c r="G53" s="73"/>
      <c r="H53" s="73"/>
      <c r="I53" s="73"/>
    </row>
    <row r="54" spans="2:9" x14ac:dyDescent="0.15">
      <c r="D54" s="64"/>
      <c r="E54" s="55"/>
      <c r="F54" s="55"/>
      <c r="G54" s="55"/>
      <c r="H54" s="55"/>
      <c r="I54" s="55"/>
    </row>
    <row r="55" spans="2:9" x14ac:dyDescent="0.15">
      <c r="B55" t="s">
        <v>51</v>
      </c>
      <c r="D55" s="64"/>
      <c r="E55" s="88"/>
      <c r="F55" s="88"/>
      <c r="G55" s="88"/>
      <c r="H55" s="88"/>
      <c r="I55" s="88"/>
    </row>
    <row r="56" spans="2:9" x14ac:dyDescent="0.15">
      <c r="B56" s="54" t="s">
        <v>52</v>
      </c>
      <c r="C56" s="54"/>
      <c r="D56" s="63"/>
      <c r="E56" s="91"/>
      <c r="F56" s="91"/>
      <c r="G56" s="91"/>
      <c r="H56" s="91"/>
      <c r="I56" s="91"/>
    </row>
    <row r="57" spans="2:9" s="8" customFormat="1" x14ac:dyDescent="0.15">
      <c r="B57" s="8" t="s">
        <v>53</v>
      </c>
      <c r="D57" s="33"/>
      <c r="E57" s="73"/>
      <c r="F57" s="73"/>
      <c r="G57" s="73"/>
      <c r="H57" s="73"/>
      <c r="I57" s="73"/>
    </row>
    <row r="59" spans="2:9" x14ac:dyDescent="0.15">
      <c r="B59" s="34" t="s">
        <v>54</v>
      </c>
      <c r="C59" s="34"/>
      <c r="D59" s="34"/>
      <c r="E59" s="35"/>
      <c r="F59" s="35"/>
      <c r="G59" s="35"/>
      <c r="H59" s="35"/>
      <c r="I59" s="35"/>
    </row>
    <row r="60" spans="2:9" x14ac:dyDescent="0.15">
      <c r="B60" t="s">
        <v>55</v>
      </c>
      <c r="D60" s="93"/>
      <c r="E60" s="94"/>
      <c r="F60" s="94"/>
      <c r="G60" s="94"/>
      <c r="H60" s="94"/>
      <c r="I60" s="94"/>
    </row>
    <row r="61" spans="2:9" x14ac:dyDescent="0.15">
      <c r="B61" t="s">
        <v>56</v>
      </c>
      <c r="D61" s="94"/>
      <c r="E61" s="94"/>
      <c r="F61" s="94"/>
      <c r="G61" s="94"/>
      <c r="H61" s="94"/>
      <c r="I61" s="94"/>
    </row>
    <row r="62" spans="2:9" x14ac:dyDescent="0.15">
      <c r="B62" t="s">
        <v>57</v>
      </c>
      <c r="D62" s="37"/>
      <c r="E62" s="93"/>
      <c r="F62" s="94"/>
      <c r="G62" s="94"/>
      <c r="H62" s="94"/>
      <c r="I62" s="94"/>
    </row>
    <row r="63" spans="2:9" x14ac:dyDescent="0.15">
      <c r="B63" t="s">
        <v>58</v>
      </c>
      <c r="D63" s="37"/>
      <c r="E63" s="93"/>
      <c r="F63" s="94"/>
      <c r="G63" s="94"/>
      <c r="H63" s="94"/>
      <c r="I63" s="94"/>
    </row>
    <row r="64" spans="2:9" x14ac:dyDescent="0.15">
      <c r="B64" t="s">
        <v>59</v>
      </c>
      <c r="D64" s="37"/>
      <c r="E64" s="93"/>
      <c r="F64" s="94"/>
      <c r="G64" s="94"/>
      <c r="H64" s="94"/>
      <c r="I64" s="94"/>
    </row>
    <row r="65" spans="1:9" x14ac:dyDescent="0.15">
      <c r="B65" t="s">
        <v>60</v>
      </c>
      <c r="D65" s="37"/>
      <c r="E65" s="93"/>
      <c r="F65" s="94"/>
      <c r="G65" s="94"/>
      <c r="H65" s="94"/>
      <c r="I65" s="94"/>
    </row>
    <row r="66" spans="1:9" x14ac:dyDescent="0.15">
      <c r="D66" s="38"/>
      <c r="E66" s="39"/>
      <c r="F66" s="38"/>
      <c r="G66" s="38"/>
      <c r="H66" s="38"/>
      <c r="I66" s="38"/>
    </row>
    <row r="67" spans="1:9" x14ac:dyDescent="0.15">
      <c r="B67" s="2" t="s">
        <v>61</v>
      </c>
      <c r="C67" s="2"/>
      <c r="D67" s="2"/>
      <c r="E67" s="2"/>
      <c r="F67" s="2"/>
      <c r="G67" s="2"/>
      <c r="H67" s="2"/>
      <c r="I67" s="2"/>
    </row>
    <row r="69" spans="1:9" x14ac:dyDescent="0.15">
      <c r="A69" s="8"/>
      <c r="B69" s="4" t="s">
        <v>62</v>
      </c>
      <c r="C69" s="4"/>
      <c r="D69" s="4"/>
      <c r="E69" s="30">
        <v>2021</v>
      </c>
      <c r="F69" s="30">
        <f>+E69+1</f>
        <v>2022</v>
      </c>
      <c r="G69" s="30">
        <f>+F69+1</f>
        <v>2023</v>
      </c>
      <c r="H69" s="30">
        <f>+G69+1</f>
        <v>2024</v>
      </c>
      <c r="I69" s="30">
        <f>+H69+1</f>
        <v>2025</v>
      </c>
    </row>
    <row r="70" spans="1:9" s="1" customFormat="1" x14ac:dyDescent="0.15">
      <c r="B70" s="1" t="s">
        <v>1</v>
      </c>
      <c r="E70" s="31"/>
      <c r="F70" s="31"/>
      <c r="G70" s="31"/>
      <c r="H70" s="31"/>
      <c r="I70" s="31"/>
    </row>
    <row r="71" spans="1:9" x14ac:dyDescent="0.15">
      <c r="E71" s="26"/>
      <c r="F71" s="26"/>
    </row>
    <row r="72" spans="1:9" s="1" customFormat="1" x14ac:dyDescent="0.15">
      <c r="B72" s="1" t="s">
        <v>63</v>
      </c>
      <c r="E72" s="36">
        <v>1.4999999999999999E-2</v>
      </c>
      <c r="F72" s="36">
        <f>+E72+0.2%</f>
        <v>1.7000000000000001E-2</v>
      </c>
      <c r="G72" s="36">
        <f>+F72+0.2%</f>
        <v>1.9000000000000003E-2</v>
      </c>
      <c r="H72" s="36">
        <f>+G72+0.2%</f>
        <v>2.1000000000000005E-2</v>
      </c>
      <c r="I72" s="36">
        <f>+H72+0.2%</f>
        <v>2.3000000000000007E-2</v>
      </c>
    </row>
    <row r="74" spans="1:9" x14ac:dyDescent="0.15">
      <c r="A74" s="8"/>
      <c r="B74" s="22" t="s">
        <v>21</v>
      </c>
    </row>
    <row r="75" spans="1:9" x14ac:dyDescent="0.15">
      <c r="B75" t="s">
        <v>64</v>
      </c>
      <c r="E75" s="95"/>
      <c r="F75" s="95"/>
      <c r="G75" s="95"/>
      <c r="H75" s="95"/>
      <c r="I75" s="95"/>
    </row>
    <row r="76" spans="1:9" x14ac:dyDescent="0.15">
      <c r="B76" s="54" t="s">
        <v>49</v>
      </c>
      <c r="C76" s="54"/>
      <c r="D76" s="54"/>
      <c r="E76" s="96"/>
      <c r="F76" s="96"/>
      <c r="G76" s="96"/>
      <c r="H76" s="96"/>
      <c r="I76" s="96"/>
    </row>
    <row r="77" spans="1:9" s="8" customFormat="1" x14ac:dyDescent="0.15">
      <c r="B77" s="8" t="s">
        <v>65</v>
      </c>
      <c r="E77" s="97"/>
      <c r="F77" s="97"/>
      <c r="G77" s="97"/>
      <c r="H77" s="97"/>
      <c r="I77" s="97"/>
    </row>
    <row r="78" spans="1:9" x14ac:dyDescent="0.15">
      <c r="E78" s="64"/>
      <c r="F78" s="64"/>
      <c r="G78" s="64"/>
      <c r="H78" s="64"/>
      <c r="I78" s="64"/>
    </row>
    <row r="79" spans="1:9" x14ac:dyDescent="0.15">
      <c r="B79" t="s">
        <v>66</v>
      </c>
      <c r="E79" s="71"/>
      <c r="F79" s="95"/>
      <c r="G79" s="95"/>
      <c r="H79" s="95"/>
      <c r="I79" s="95"/>
    </row>
    <row r="80" spans="1:9" x14ac:dyDescent="0.15">
      <c r="E80" s="5"/>
      <c r="F80" s="65"/>
      <c r="G80" s="65"/>
      <c r="H80" s="65"/>
      <c r="I80" s="65"/>
    </row>
    <row r="81" spans="2:9" x14ac:dyDescent="0.15">
      <c r="B81" t="s">
        <v>67</v>
      </c>
      <c r="E81" s="95"/>
      <c r="F81" s="95"/>
      <c r="G81" s="95"/>
      <c r="H81" s="95"/>
      <c r="I81" s="95"/>
    </row>
    <row r="82" spans="2:9" x14ac:dyDescent="0.15">
      <c r="B82" t="s">
        <v>68</v>
      </c>
      <c r="E82" s="95"/>
      <c r="F82" s="95"/>
      <c r="G82" s="95"/>
      <c r="H82" s="95"/>
      <c r="I82" s="95"/>
    </row>
    <row r="83" spans="2:9" x14ac:dyDescent="0.15">
      <c r="E83" s="64"/>
      <c r="F83" s="64"/>
      <c r="G83" s="64"/>
      <c r="H83" s="64"/>
      <c r="I83" s="64"/>
    </row>
    <row r="84" spans="2:9" x14ac:dyDescent="0.15">
      <c r="B84" t="s">
        <v>69</v>
      </c>
      <c r="E84" s="94"/>
      <c r="F84" s="94"/>
      <c r="G84" s="94"/>
      <c r="H84" s="94"/>
      <c r="I84" s="94"/>
    </row>
    <row r="85" spans="2:9" x14ac:dyDescent="0.15">
      <c r="B85" t="s">
        <v>70</v>
      </c>
      <c r="E85" s="95"/>
      <c r="F85" s="95"/>
      <c r="G85" s="95"/>
      <c r="H85" s="95"/>
      <c r="I85" s="95"/>
    </row>
    <row r="86" spans="2:9" x14ac:dyDescent="0.15">
      <c r="E86" s="64"/>
      <c r="F86" s="64"/>
      <c r="G86" s="64"/>
      <c r="H86" s="64"/>
      <c r="I86" s="64"/>
    </row>
    <row r="87" spans="2:9" x14ac:dyDescent="0.15">
      <c r="B87" t="s">
        <v>71</v>
      </c>
      <c r="E87" s="98"/>
      <c r="F87" s="99"/>
      <c r="G87" s="99"/>
      <c r="H87" s="99"/>
      <c r="I87" s="99"/>
    </row>
    <row r="88" spans="2:9" x14ac:dyDescent="0.15">
      <c r="B88" t="s">
        <v>72</v>
      </c>
      <c r="E88" s="100"/>
      <c r="F88" s="100"/>
      <c r="G88" s="100"/>
      <c r="H88" s="100"/>
      <c r="I88" s="100"/>
    </row>
    <row r="89" spans="2:9" x14ac:dyDescent="0.15">
      <c r="E89" s="64"/>
      <c r="F89" s="64"/>
      <c r="G89" s="64"/>
      <c r="H89" s="64"/>
      <c r="I89" s="64"/>
    </row>
    <row r="90" spans="2:9" x14ac:dyDescent="0.15">
      <c r="B90" s="22" t="s">
        <v>22</v>
      </c>
      <c r="E90" s="64"/>
      <c r="F90" s="64"/>
      <c r="G90" s="64"/>
      <c r="H90" s="64"/>
      <c r="I90" s="64"/>
    </row>
    <row r="91" spans="2:9" x14ac:dyDescent="0.15">
      <c r="B91" t="s">
        <v>64</v>
      </c>
      <c r="E91" s="95"/>
      <c r="F91" s="95"/>
      <c r="G91" s="95"/>
      <c r="H91" s="95"/>
      <c r="I91" s="95"/>
    </row>
    <row r="92" spans="2:9" x14ac:dyDescent="0.15">
      <c r="B92" s="54" t="s">
        <v>47</v>
      </c>
      <c r="C92" s="54"/>
      <c r="D92" s="54"/>
      <c r="E92" s="96"/>
      <c r="F92" s="96"/>
      <c r="G92" s="96"/>
      <c r="H92" s="96"/>
      <c r="I92" s="96"/>
    </row>
    <row r="93" spans="2:9" s="8" customFormat="1" x14ac:dyDescent="0.15">
      <c r="B93" s="8" t="s">
        <v>65</v>
      </c>
      <c r="E93" s="73"/>
      <c r="F93" s="73"/>
      <c r="G93" s="73"/>
      <c r="H93" s="73"/>
      <c r="I93" s="73"/>
    </row>
    <row r="94" spans="2:9" x14ac:dyDescent="0.15">
      <c r="E94" s="64"/>
      <c r="F94" s="64"/>
      <c r="G94" s="64"/>
      <c r="H94" s="64"/>
      <c r="I94" s="64"/>
    </row>
    <row r="95" spans="2:9" x14ac:dyDescent="0.15">
      <c r="B95" t="s">
        <v>73</v>
      </c>
      <c r="E95" s="94"/>
      <c r="F95" s="94"/>
      <c r="G95" s="94"/>
      <c r="H95" s="94"/>
      <c r="I95" s="94"/>
    </row>
    <row r="96" spans="2:9" x14ac:dyDescent="0.15">
      <c r="B96" t="s">
        <v>74</v>
      </c>
      <c r="E96" s="95"/>
      <c r="F96" s="95"/>
      <c r="G96" s="95"/>
      <c r="H96" s="95"/>
      <c r="I96" s="95"/>
    </row>
    <row r="97" spans="1:9" x14ac:dyDescent="0.15">
      <c r="E97" s="64"/>
      <c r="F97" s="64"/>
      <c r="G97" s="64"/>
      <c r="H97" s="64"/>
      <c r="I97" s="64"/>
    </row>
    <row r="98" spans="1:9" x14ac:dyDescent="0.15">
      <c r="B98" s="22" t="s">
        <v>23</v>
      </c>
      <c r="E98" s="64"/>
      <c r="F98" s="64"/>
      <c r="G98" s="64"/>
      <c r="H98" s="64"/>
      <c r="I98" s="64"/>
    </row>
    <row r="99" spans="1:9" x14ac:dyDescent="0.15">
      <c r="B99" t="s">
        <v>64</v>
      </c>
      <c r="E99" s="95"/>
      <c r="F99" s="95"/>
      <c r="G99" s="95"/>
      <c r="H99" s="95"/>
      <c r="I99" s="95"/>
    </row>
    <row r="100" spans="1:9" x14ac:dyDescent="0.15">
      <c r="B100" s="54" t="s">
        <v>47</v>
      </c>
      <c r="C100" s="54"/>
      <c r="D100" s="54"/>
      <c r="E100" s="96"/>
      <c r="F100" s="96"/>
      <c r="G100" s="96"/>
      <c r="H100" s="96"/>
      <c r="I100" s="96"/>
    </row>
    <row r="101" spans="1:9" s="8" customFormat="1" x14ac:dyDescent="0.15">
      <c r="B101" s="8" t="s">
        <v>65</v>
      </c>
      <c r="E101" s="73"/>
      <c r="F101" s="73"/>
      <c r="G101" s="73"/>
      <c r="H101" s="73"/>
      <c r="I101" s="73"/>
    </row>
    <row r="102" spans="1:9" x14ac:dyDescent="0.15">
      <c r="E102" s="64"/>
      <c r="F102" s="64"/>
      <c r="G102" s="64"/>
      <c r="H102" s="64"/>
      <c r="I102" s="64"/>
    </row>
    <row r="103" spans="1:9" x14ac:dyDescent="0.15">
      <c r="B103" t="s">
        <v>75</v>
      </c>
      <c r="E103" s="94"/>
      <c r="F103" s="94"/>
      <c r="G103" s="94"/>
      <c r="H103" s="94"/>
      <c r="I103" s="94"/>
    </row>
    <row r="104" spans="1:9" x14ac:dyDescent="0.15">
      <c r="B104" t="s">
        <v>76</v>
      </c>
      <c r="E104" s="95"/>
      <c r="F104" s="95"/>
      <c r="G104" s="95"/>
      <c r="H104" s="95"/>
      <c r="I104" s="95"/>
    </row>
    <row r="105" spans="1:9" x14ac:dyDescent="0.15">
      <c r="D105" s="64"/>
      <c r="E105" s="64"/>
      <c r="F105" s="64"/>
      <c r="G105" s="64"/>
      <c r="H105" s="64"/>
    </row>
    <row r="106" spans="1:9" x14ac:dyDescent="0.15">
      <c r="B106" s="2" t="s">
        <v>77</v>
      </c>
      <c r="C106" s="2"/>
      <c r="D106" s="2"/>
      <c r="E106" s="2"/>
      <c r="F106" s="2"/>
      <c r="G106" s="2"/>
      <c r="H106" s="2"/>
      <c r="I106" s="2"/>
    </row>
    <row r="108" spans="1:9" x14ac:dyDescent="0.15">
      <c r="A108" s="8"/>
      <c r="B108" s="4" t="s">
        <v>78</v>
      </c>
      <c r="C108" s="67"/>
      <c r="D108" s="29">
        <v>2020</v>
      </c>
      <c r="E108" s="30">
        <f>+D108+1</f>
        <v>2021</v>
      </c>
      <c r="F108" s="30">
        <f>+E108+1</f>
        <v>2022</v>
      </c>
      <c r="G108" s="30">
        <f>+F108+1</f>
        <v>2023</v>
      </c>
      <c r="H108" s="30">
        <f>+G108+1</f>
        <v>2024</v>
      </c>
      <c r="I108" s="30">
        <f>+H108+1</f>
        <v>2025</v>
      </c>
    </row>
    <row r="109" spans="1:9" s="1" customFormat="1" x14ac:dyDescent="0.15">
      <c r="B109" s="1" t="s">
        <v>1</v>
      </c>
      <c r="D109" s="31"/>
      <c r="E109" s="31"/>
      <c r="F109" s="31"/>
      <c r="G109" s="31"/>
      <c r="H109" s="31"/>
      <c r="I109" s="31"/>
    </row>
    <row r="111" spans="1:9" s="8" customFormat="1" x14ac:dyDescent="0.15">
      <c r="B111" s="8" t="s">
        <v>79</v>
      </c>
      <c r="E111" s="97"/>
      <c r="F111" s="97"/>
      <c r="G111" s="97"/>
      <c r="H111" s="97"/>
      <c r="I111" s="97"/>
    </row>
    <row r="112" spans="1:9" x14ac:dyDescent="0.15">
      <c r="B112" s="54" t="s">
        <v>80</v>
      </c>
      <c r="C112" s="54"/>
      <c r="D112" s="54"/>
      <c r="E112" s="72"/>
      <c r="F112" s="101"/>
      <c r="G112" s="101"/>
      <c r="H112" s="101"/>
      <c r="I112" s="101"/>
    </row>
    <row r="113" spans="1:9" s="8" customFormat="1" x14ac:dyDescent="0.15">
      <c r="B113" s="8" t="s">
        <v>81</v>
      </c>
      <c r="E113" s="73"/>
      <c r="F113" s="73"/>
      <c r="G113" s="73"/>
      <c r="H113" s="73"/>
      <c r="I113" s="73"/>
    </row>
    <row r="114" spans="1:9" x14ac:dyDescent="0.15">
      <c r="A114" s="8"/>
      <c r="B114" t="s">
        <v>82</v>
      </c>
      <c r="E114" s="89"/>
      <c r="F114" s="89"/>
      <c r="G114" s="89"/>
      <c r="H114" s="89"/>
      <c r="I114" s="89"/>
    </row>
    <row r="115" spans="1:9" x14ac:dyDescent="0.15">
      <c r="B115" s="54" t="s">
        <v>83</v>
      </c>
      <c r="C115" s="54"/>
      <c r="D115" s="54"/>
      <c r="E115" s="96"/>
      <c r="F115" s="96"/>
      <c r="G115" s="96"/>
      <c r="H115" s="96"/>
      <c r="I115" s="96"/>
    </row>
    <row r="116" spans="1:9" s="8" customFormat="1" x14ac:dyDescent="0.15">
      <c r="B116" s="8" t="s">
        <v>84</v>
      </c>
      <c r="E116" s="73"/>
      <c r="F116" s="73"/>
      <c r="G116" s="73"/>
      <c r="H116" s="73"/>
      <c r="I116" s="73"/>
    </row>
    <row r="119" spans="1:9" s="8" customFormat="1" x14ac:dyDescent="0.15">
      <c r="B119" s="34" t="s">
        <v>85</v>
      </c>
      <c r="C119" s="34"/>
      <c r="D119" s="43">
        <v>0</v>
      </c>
      <c r="E119" s="43">
        <f>+D119+1</f>
        <v>1</v>
      </c>
      <c r="F119" s="43">
        <f>+E119+1</f>
        <v>2</v>
      </c>
      <c r="G119" s="43">
        <f>+F119+1</f>
        <v>3</v>
      </c>
      <c r="H119" s="43">
        <f>+G119+1</f>
        <v>4</v>
      </c>
      <c r="I119" s="43">
        <f>+H119+1</f>
        <v>5</v>
      </c>
    </row>
    <row r="120" spans="1:9" x14ac:dyDescent="0.15">
      <c r="B120" s="44"/>
      <c r="D120" s="31">
        <v>44196</v>
      </c>
      <c r="E120" s="31">
        <f>+EOMONTH(D120,12)</f>
        <v>44561</v>
      </c>
      <c r="F120" s="31">
        <f>+EOMONTH(E120,12)</f>
        <v>44926</v>
      </c>
      <c r="G120" s="31">
        <f>+EOMONTH(F120,12)</f>
        <v>45291</v>
      </c>
      <c r="H120" s="31">
        <f>+EOMONTH(G120,12)</f>
        <v>45657</v>
      </c>
      <c r="I120" s="31">
        <f>+EOMONTH(H120,12)</f>
        <v>46022</v>
      </c>
    </row>
    <row r="121" spans="1:9" x14ac:dyDescent="0.15">
      <c r="B121" s="69">
        <v>2021</v>
      </c>
      <c r="D121" s="102"/>
      <c r="E121" s="102"/>
      <c r="F121" s="102"/>
      <c r="G121" s="102"/>
      <c r="H121" s="102"/>
      <c r="I121" s="102"/>
    </row>
    <row r="122" spans="1:9" x14ac:dyDescent="0.15">
      <c r="B122" s="69">
        <f>+B121+1</f>
        <v>2022</v>
      </c>
      <c r="D122" s="102"/>
      <c r="E122" s="102"/>
      <c r="F122" s="102"/>
      <c r="G122" s="102"/>
      <c r="H122" s="102"/>
      <c r="I122" s="102"/>
    </row>
    <row r="123" spans="1:9" x14ac:dyDescent="0.15">
      <c r="B123" s="69">
        <f>+B122+1</f>
        <v>2023</v>
      </c>
      <c r="D123" s="102"/>
      <c r="E123" s="102"/>
      <c r="F123" s="102"/>
      <c r="G123" s="102"/>
      <c r="H123" s="102"/>
      <c r="I123" s="102"/>
    </row>
    <row r="124" spans="1:9" x14ac:dyDescent="0.15">
      <c r="B124" s="69">
        <f>+B123+1</f>
        <v>2024</v>
      </c>
      <c r="D124" s="102"/>
      <c r="E124" s="102"/>
      <c r="F124" s="102"/>
      <c r="G124" s="102"/>
      <c r="H124" s="102"/>
      <c r="I124" s="102"/>
    </row>
    <row r="125" spans="1:9" x14ac:dyDescent="0.15">
      <c r="B125" s="69">
        <f>+B124+1</f>
        <v>2025</v>
      </c>
      <c r="D125" s="102"/>
      <c r="E125" s="102"/>
      <c r="F125" s="102"/>
      <c r="G125" s="102"/>
      <c r="H125" s="102"/>
      <c r="I125" s="102"/>
    </row>
    <row r="127" spans="1:9" s="8" customFormat="1" x14ac:dyDescent="0.15">
      <c r="B127" s="45" t="s">
        <v>86</v>
      </c>
      <c r="C127" s="46"/>
      <c r="D127" s="46"/>
      <c r="E127" s="47"/>
      <c r="F127" s="47"/>
      <c r="G127" s="47"/>
      <c r="H127" s="47"/>
      <c r="I127" s="48"/>
    </row>
    <row r="128" spans="1:9" s="8" customFormat="1" x14ac:dyDescent="0.15">
      <c r="B128" s="49" t="s">
        <v>87</v>
      </c>
      <c r="C128" s="50"/>
      <c r="D128" s="50"/>
      <c r="E128" s="51"/>
      <c r="F128" s="51"/>
      <c r="G128" s="51"/>
      <c r="H128" s="51"/>
      <c r="I128" s="52"/>
    </row>
  </sheetData>
  <conditionalFormatting sqref="D121:I125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C59F-D6C5-42C2-9FA2-E873C693F867}">
  <sheetPr>
    <tabColor theme="8" tint="0.79998168889431442"/>
  </sheetPr>
  <dimension ref="A2:I128"/>
  <sheetViews>
    <sheetView showGridLines="0" zoomScaleNormal="100" workbookViewId="0"/>
  </sheetViews>
  <sheetFormatPr baseColWidth="10" defaultColWidth="8.1640625" defaultRowHeight="13" x14ac:dyDescent="0.15"/>
  <cols>
    <col min="1" max="1" width="1.5" bestFit="1" customWidth="1"/>
    <col min="2" max="2" width="25.1640625" customWidth="1"/>
    <col min="3" max="9" width="10.1640625" customWidth="1"/>
  </cols>
  <sheetData>
    <row r="2" spans="1:9" x14ac:dyDescent="0.15">
      <c r="B2" s="153" t="s">
        <v>0</v>
      </c>
      <c r="C2" s="153"/>
      <c r="D2" s="153"/>
      <c r="E2" s="153"/>
      <c r="F2" s="153"/>
      <c r="G2" s="153"/>
      <c r="H2" s="153"/>
      <c r="I2" s="153"/>
    </row>
    <row r="3" spans="1:9" s="1" customFormat="1" x14ac:dyDescent="0.15">
      <c r="B3" s="155" t="s">
        <v>1</v>
      </c>
      <c r="C3" s="155"/>
      <c r="D3" s="155"/>
      <c r="E3" s="155"/>
      <c r="F3" s="155"/>
      <c r="G3" s="155"/>
      <c r="H3" s="155"/>
      <c r="I3" s="155"/>
    </row>
    <row r="4" spans="1:9" s="1" customFormat="1" x14ac:dyDescent="0.15">
      <c r="B4" s="154"/>
      <c r="C4" s="154"/>
      <c r="D4" s="154"/>
      <c r="E4" s="154"/>
      <c r="F4" s="154"/>
      <c r="G4" s="154"/>
      <c r="H4" s="154"/>
      <c r="I4" s="154"/>
    </row>
    <row r="5" spans="1:9" x14ac:dyDescent="0.15">
      <c r="B5" s="2" t="s">
        <v>2</v>
      </c>
      <c r="C5" s="2"/>
      <c r="D5" s="2"/>
      <c r="E5" s="2"/>
      <c r="F5" s="2"/>
      <c r="G5" s="2"/>
      <c r="H5" s="2"/>
      <c r="I5" s="2"/>
    </row>
    <row r="7" spans="1:9" x14ac:dyDescent="0.15">
      <c r="B7" s="3" t="s">
        <v>3</v>
      </c>
      <c r="C7" s="3"/>
      <c r="D7" s="4"/>
      <c r="F7" s="4" t="s">
        <v>4</v>
      </c>
      <c r="G7" s="4"/>
      <c r="H7" s="4"/>
      <c r="I7" s="4"/>
    </row>
    <row r="8" spans="1:9" x14ac:dyDescent="0.15">
      <c r="B8" t="s">
        <v>5</v>
      </c>
      <c r="D8" s="5">
        <v>100</v>
      </c>
      <c r="F8" t="s">
        <v>6</v>
      </c>
      <c r="I8" s="5">
        <v>10</v>
      </c>
    </row>
    <row r="9" spans="1:9" x14ac:dyDescent="0.15">
      <c r="B9" s="54" t="s">
        <v>7</v>
      </c>
      <c r="C9" s="54"/>
      <c r="D9" s="6">
        <v>10</v>
      </c>
      <c r="F9" t="s">
        <v>8</v>
      </c>
      <c r="I9" s="7">
        <v>0.02</v>
      </c>
    </row>
    <row r="10" spans="1:9" x14ac:dyDescent="0.15">
      <c r="B10" s="8" t="s">
        <v>9</v>
      </c>
      <c r="C10" s="8"/>
      <c r="D10" s="9">
        <f>+D8*D9</f>
        <v>1000</v>
      </c>
      <c r="F10" t="s">
        <v>10</v>
      </c>
      <c r="I10" s="10">
        <v>7</v>
      </c>
    </row>
    <row r="11" spans="1:9" x14ac:dyDescent="0.15">
      <c r="F11" t="s">
        <v>11</v>
      </c>
      <c r="I11" s="5">
        <v>5</v>
      </c>
    </row>
    <row r="13" spans="1:9" x14ac:dyDescent="0.15">
      <c r="F13" t="s">
        <v>12</v>
      </c>
      <c r="I13" s="53">
        <v>1</v>
      </c>
    </row>
    <row r="14" spans="1:9" x14ac:dyDescent="0.15">
      <c r="C14" s="55"/>
    </row>
    <row r="15" spans="1:9" x14ac:dyDescent="0.15">
      <c r="A15" s="8"/>
      <c r="B15" s="4" t="s">
        <v>13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18</v>
      </c>
      <c r="H15" s="11" t="s">
        <v>19</v>
      </c>
      <c r="I15" s="11" t="s">
        <v>20</v>
      </c>
    </row>
    <row r="16" spans="1:9" x14ac:dyDescent="0.15">
      <c r="B16" t="s">
        <v>21</v>
      </c>
      <c r="C16" s="12">
        <v>0</v>
      </c>
      <c r="D16" s="56">
        <f>+C16*$D$8</f>
        <v>0</v>
      </c>
      <c r="E16" s="13">
        <v>400</v>
      </c>
      <c r="F16" s="7">
        <v>0</v>
      </c>
      <c r="G16" s="7">
        <v>0</v>
      </c>
      <c r="H16" s="14">
        <f>+$I$9</f>
        <v>0.02</v>
      </c>
      <c r="I16" s="56">
        <f>+D16*H16</f>
        <v>0</v>
      </c>
    </row>
    <row r="17" spans="1:9" x14ac:dyDescent="0.15">
      <c r="B17" t="s">
        <v>22</v>
      </c>
      <c r="C17" s="12">
        <v>4</v>
      </c>
      <c r="D17" s="57">
        <f>+C17*$D$8</f>
        <v>400</v>
      </c>
      <c r="E17" s="13">
        <v>400</v>
      </c>
      <c r="F17" s="7">
        <v>0.02</v>
      </c>
      <c r="G17" s="7">
        <v>0.05</v>
      </c>
      <c r="H17" s="14">
        <f>+$I$9</f>
        <v>0.02</v>
      </c>
      <c r="I17" s="57">
        <f>+D17*H17</f>
        <v>8</v>
      </c>
    </row>
    <row r="18" spans="1:9" x14ac:dyDescent="0.15">
      <c r="B18" s="54" t="s">
        <v>23</v>
      </c>
      <c r="C18" s="15">
        <v>2</v>
      </c>
      <c r="D18" s="58">
        <f>+C18*$D$8</f>
        <v>200</v>
      </c>
      <c r="E18" s="16">
        <v>8.5000000000000006E-2</v>
      </c>
      <c r="F18" s="16">
        <v>0</v>
      </c>
      <c r="G18" s="16">
        <v>0</v>
      </c>
      <c r="H18" s="17">
        <f>+$I$9</f>
        <v>0.02</v>
      </c>
      <c r="I18" s="58">
        <f>+D18*H18</f>
        <v>4</v>
      </c>
    </row>
    <row r="19" spans="1:9" x14ac:dyDescent="0.15">
      <c r="B19" s="8" t="s">
        <v>24</v>
      </c>
      <c r="C19" s="18">
        <f>SUM(C16:C18)</f>
        <v>6</v>
      </c>
      <c r="D19" s="19">
        <f>SUM(D16:D18)</f>
        <v>600</v>
      </c>
      <c r="E19" s="20"/>
      <c r="F19" s="20"/>
      <c r="G19" s="20"/>
      <c r="H19" s="20"/>
      <c r="I19" s="19">
        <f>SUM(I16:I18)</f>
        <v>12</v>
      </c>
    </row>
    <row r="20" spans="1:9" x14ac:dyDescent="0.15">
      <c r="C20" s="55"/>
    </row>
    <row r="21" spans="1:9" x14ac:dyDescent="0.15">
      <c r="A21" s="8"/>
      <c r="B21" s="21" t="s">
        <v>25</v>
      </c>
      <c r="C21" s="21"/>
      <c r="D21" s="2"/>
      <c r="E21" s="2"/>
      <c r="F21" s="2"/>
      <c r="G21" s="2"/>
      <c r="H21" s="2"/>
      <c r="I21" s="2"/>
    </row>
    <row r="22" spans="1:9" x14ac:dyDescent="0.15">
      <c r="B22" s="59"/>
      <c r="C22" s="2"/>
    </row>
    <row r="23" spans="1:9" x14ac:dyDescent="0.15">
      <c r="A23" s="8"/>
      <c r="B23" s="4" t="s">
        <v>26</v>
      </c>
      <c r="C23" s="4"/>
      <c r="D23" s="4"/>
      <c r="E23" s="4"/>
      <c r="F23" s="4"/>
      <c r="G23" s="4"/>
      <c r="H23" s="4"/>
      <c r="I23" s="4"/>
    </row>
    <row r="24" spans="1:9" x14ac:dyDescent="0.15">
      <c r="B24" s="22" t="s">
        <v>27</v>
      </c>
      <c r="C24" s="23" t="s">
        <v>14</v>
      </c>
      <c r="D24" s="23" t="s">
        <v>15</v>
      </c>
      <c r="E24" s="23"/>
      <c r="F24" s="24" t="s">
        <v>28</v>
      </c>
      <c r="G24" s="23"/>
      <c r="H24" s="23"/>
      <c r="I24" s="23" t="s">
        <v>15</v>
      </c>
    </row>
    <row r="25" spans="1:9" x14ac:dyDescent="0.15">
      <c r="B25" t="s">
        <v>21</v>
      </c>
      <c r="C25" s="25">
        <f>+D25/$D$8</f>
        <v>0</v>
      </c>
      <c r="D25" s="55">
        <f>+D16</f>
        <v>0</v>
      </c>
      <c r="E25" s="26"/>
      <c r="F25" t="s">
        <v>9</v>
      </c>
      <c r="G25" s="26"/>
      <c r="H25" s="26"/>
      <c r="I25" s="55">
        <f>+D10</f>
        <v>1000</v>
      </c>
    </row>
    <row r="26" spans="1:9" x14ac:dyDescent="0.15">
      <c r="B26" t="s">
        <v>22</v>
      </c>
      <c r="C26" s="25">
        <f>+D26/$D$8</f>
        <v>4</v>
      </c>
      <c r="D26" s="60">
        <f>+D17</f>
        <v>400</v>
      </c>
      <c r="E26" s="26"/>
      <c r="F26" t="s">
        <v>11</v>
      </c>
      <c r="I26" s="60">
        <f>+I11</f>
        <v>5</v>
      </c>
    </row>
    <row r="27" spans="1:9" x14ac:dyDescent="0.15">
      <c r="B27" t="s">
        <v>23</v>
      </c>
      <c r="C27" s="25">
        <f>+D27/$D$8</f>
        <v>2</v>
      </c>
      <c r="D27" s="60">
        <f>+D18</f>
        <v>200</v>
      </c>
      <c r="E27" s="26"/>
      <c r="F27" t="s">
        <v>6</v>
      </c>
      <c r="G27" s="26"/>
      <c r="H27" s="26"/>
      <c r="I27" s="60">
        <f>+I8</f>
        <v>10</v>
      </c>
    </row>
    <row r="28" spans="1:9" x14ac:dyDescent="0.15">
      <c r="B28" s="54" t="s">
        <v>29</v>
      </c>
      <c r="C28" s="61">
        <f>+D28/$D$8</f>
        <v>4.2699999999999996</v>
      </c>
      <c r="D28" s="62">
        <f>+I29-SUM(D25:D27)</f>
        <v>427</v>
      </c>
      <c r="E28" s="27"/>
      <c r="F28" s="54" t="s">
        <v>8</v>
      </c>
      <c r="G28" s="27"/>
      <c r="H28" s="27"/>
      <c r="I28" s="62">
        <f>+I19</f>
        <v>12</v>
      </c>
    </row>
    <row r="29" spans="1:9" x14ac:dyDescent="0.15">
      <c r="B29" s="8" t="s">
        <v>30</v>
      </c>
      <c r="C29" s="8"/>
      <c r="D29" s="9">
        <f>SUM(D25:D28)</f>
        <v>1027</v>
      </c>
      <c r="E29" s="28"/>
      <c r="F29" s="8" t="s">
        <v>31</v>
      </c>
      <c r="G29" s="28"/>
      <c r="H29" s="28"/>
      <c r="I29" s="9">
        <f>SUM(I25:I28)</f>
        <v>1027</v>
      </c>
    </row>
    <row r="31" spans="1:9" x14ac:dyDescent="0.15">
      <c r="B31" s="2" t="s">
        <v>32</v>
      </c>
      <c r="C31" s="2"/>
      <c r="D31" s="2"/>
      <c r="E31" s="2"/>
      <c r="F31" s="2"/>
      <c r="G31" s="2"/>
      <c r="H31" s="2"/>
      <c r="I31" s="2"/>
    </row>
    <row r="33" spans="1:9" x14ac:dyDescent="0.15">
      <c r="A33" s="8"/>
      <c r="B33" s="4" t="s">
        <v>33</v>
      </c>
      <c r="C33" s="4"/>
      <c r="D33" s="29">
        <v>2020</v>
      </c>
      <c r="E33" s="30">
        <f>+D33+1</f>
        <v>2021</v>
      </c>
      <c r="F33" s="30">
        <f>+E33+1</f>
        <v>2022</v>
      </c>
      <c r="G33" s="30">
        <f>+F33+1</f>
        <v>2023</v>
      </c>
      <c r="H33" s="30">
        <f>+G33+1</f>
        <v>2024</v>
      </c>
      <c r="I33" s="30">
        <f>+H33+1</f>
        <v>2025</v>
      </c>
    </row>
    <row r="34" spans="1:9" s="1" customFormat="1" x14ac:dyDescent="0.15">
      <c r="B34" s="1" t="s">
        <v>1</v>
      </c>
      <c r="D34" s="31"/>
      <c r="E34" s="31"/>
      <c r="F34" s="31"/>
      <c r="G34" s="31"/>
      <c r="H34" s="31"/>
      <c r="I34" s="31"/>
    </row>
    <row r="36" spans="1:9" s="8" customFormat="1" x14ac:dyDescent="0.15">
      <c r="B36" s="8" t="s">
        <v>34</v>
      </c>
      <c r="D36" s="32">
        <v>1000</v>
      </c>
      <c r="E36" s="9">
        <f>+D36*(1+E60)</f>
        <v>1100</v>
      </c>
      <c r="F36" s="9">
        <f>+E36*(1+F60)</f>
        <v>1210</v>
      </c>
      <c r="G36" s="9">
        <f>+F36*(1+G60)</f>
        <v>1331</v>
      </c>
      <c r="H36" s="9">
        <f>+G36*(1+H60)</f>
        <v>1464.1000000000001</v>
      </c>
      <c r="I36" s="9">
        <f>+H36*(1+I60)</f>
        <v>1610.5100000000002</v>
      </c>
    </row>
    <row r="37" spans="1:9" x14ac:dyDescent="0.15">
      <c r="D37" s="55"/>
      <c r="E37" s="55"/>
      <c r="F37" s="55"/>
      <c r="G37" s="55"/>
      <c r="H37" s="55"/>
      <c r="I37" s="55"/>
    </row>
    <row r="38" spans="1:9" s="8" customFormat="1" x14ac:dyDescent="0.15">
      <c r="B38" s="8" t="s">
        <v>35</v>
      </c>
      <c r="D38" s="9">
        <f>+D8</f>
        <v>100</v>
      </c>
      <c r="E38" s="9">
        <f>+E61*E$36</f>
        <v>110</v>
      </c>
      <c r="F38" s="9">
        <f>+F61*F36</f>
        <v>121</v>
      </c>
      <c r="G38" s="9">
        <f>+G61*G36</f>
        <v>133.1</v>
      </c>
      <c r="H38" s="9">
        <f>+H61*H36</f>
        <v>146.41000000000003</v>
      </c>
      <c r="I38" s="9">
        <f>+I61*I36</f>
        <v>161.05100000000004</v>
      </c>
    </row>
    <row r="39" spans="1:9" x14ac:dyDescent="0.15">
      <c r="B39" s="54" t="s">
        <v>36</v>
      </c>
      <c r="C39" s="54"/>
      <c r="D39" s="63"/>
      <c r="E39" s="62">
        <f>-E62*E36</f>
        <v>-22</v>
      </c>
      <c r="F39" s="62">
        <f>-F62*F36</f>
        <v>-24.2</v>
      </c>
      <c r="G39" s="62">
        <f>-G62*G36</f>
        <v>-26.62</v>
      </c>
      <c r="H39" s="62">
        <f>-H62*H36</f>
        <v>-29.282000000000004</v>
      </c>
      <c r="I39" s="62">
        <f>-I62*I36</f>
        <v>-32.210200000000007</v>
      </c>
    </row>
    <row r="40" spans="1:9" s="8" customFormat="1" x14ac:dyDescent="0.15">
      <c r="B40" s="8" t="s">
        <v>37</v>
      </c>
      <c r="D40" s="33"/>
      <c r="E40" s="9">
        <f>SUM(E38:E39)</f>
        <v>88</v>
      </c>
      <c r="F40" s="9">
        <f t="shared" ref="F40:I40" si="0">SUM(F38:F39)</f>
        <v>96.8</v>
      </c>
      <c r="G40" s="9">
        <f t="shared" si="0"/>
        <v>106.47999999999999</v>
      </c>
      <c r="H40" s="9">
        <f t="shared" si="0"/>
        <v>117.12800000000001</v>
      </c>
      <c r="I40" s="9">
        <f t="shared" si="0"/>
        <v>128.84080000000003</v>
      </c>
    </row>
    <row r="41" spans="1:9" x14ac:dyDescent="0.15">
      <c r="B41" t="s">
        <v>38</v>
      </c>
      <c r="D41" s="64"/>
      <c r="E41" s="60">
        <f ca="1">-SUM(E85,E88,E96,E104)</f>
        <v>-40.524999999999999</v>
      </c>
      <c r="F41" s="60">
        <f t="shared" ref="F41:I41" ca="1" si="1">-SUM(F85,F88,F96,F104)</f>
        <v>-39.325000000000003</v>
      </c>
      <c r="G41" s="60">
        <f t="shared" ca="1" si="1"/>
        <v>-38.125</v>
      </c>
      <c r="H41" s="60">
        <f t="shared" ca="1" si="1"/>
        <v>-37.255000000000003</v>
      </c>
      <c r="I41" s="60">
        <f t="shared" ca="1" si="1"/>
        <v>-36.655000000000001</v>
      </c>
    </row>
    <row r="42" spans="1:9" x14ac:dyDescent="0.15">
      <c r="B42" s="54" t="s">
        <v>39</v>
      </c>
      <c r="C42" s="54"/>
      <c r="D42" s="63"/>
      <c r="E42" s="62">
        <f>-$I$19/$I$10</f>
        <v>-1.7142857142857142</v>
      </c>
      <c r="F42" s="62">
        <f>-$I$19/$I$10</f>
        <v>-1.7142857142857142</v>
      </c>
      <c r="G42" s="62">
        <f>-$I$19/$I$10</f>
        <v>-1.7142857142857142</v>
      </c>
      <c r="H42" s="62">
        <f>-$I$19/$I$10</f>
        <v>-1.7142857142857142</v>
      </c>
      <c r="I42" s="62">
        <f>-$I$19/$I$10</f>
        <v>-1.7142857142857142</v>
      </c>
    </row>
    <row r="43" spans="1:9" s="8" customFormat="1" x14ac:dyDescent="0.15">
      <c r="B43" s="8" t="s">
        <v>40</v>
      </c>
      <c r="D43" s="33"/>
      <c r="E43" s="9">
        <f ca="1">+SUM(E40:E42)</f>
        <v>45.760714285714286</v>
      </c>
      <c r="F43" s="9">
        <f t="shared" ref="F43:I43" ca="1" si="2">+SUM(F40:F42)</f>
        <v>55.760714285714279</v>
      </c>
      <c r="G43" s="9">
        <f t="shared" ca="1" si="2"/>
        <v>66.640714285714282</v>
      </c>
      <c r="H43" s="9">
        <f t="shared" ca="1" si="2"/>
        <v>78.158714285714311</v>
      </c>
      <c r="I43" s="9">
        <f t="shared" ca="1" si="2"/>
        <v>90.471514285714321</v>
      </c>
    </row>
    <row r="44" spans="1:9" x14ac:dyDescent="0.15">
      <c r="B44" s="54" t="s">
        <v>41</v>
      </c>
      <c r="C44" s="54"/>
      <c r="D44" s="63"/>
      <c r="E44" s="62">
        <f ca="1">-E65*E43</f>
        <v>-16.016249999999999</v>
      </c>
      <c r="F44" s="62">
        <f ca="1">-F65*F43</f>
        <v>-19.516249999999996</v>
      </c>
      <c r="G44" s="62">
        <f ca="1">-G65*G43</f>
        <v>-23.324249999999996</v>
      </c>
      <c r="H44" s="62">
        <f ca="1">-H65*H43</f>
        <v>-27.355550000000008</v>
      </c>
      <c r="I44" s="62">
        <f ca="1">-I65*I43</f>
        <v>-31.665030000000009</v>
      </c>
    </row>
    <row r="45" spans="1:9" s="8" customFormat="1" x14ac:dyDescent="0.15">
      <c r="B45" s="8" t="s">
        <v>42</v>
      </c>
      <c r="D45" s="33"/>
      <c r="E45" s="9">
        <f ca="1">+SUM(E43:E44)</f>
        <v>29.744464285714287</v>
      </c>
      <c r="F45" s="9">
        <f t="shared" ref="F45:I45" ca="1" si="3">+SUM(F43:F44)</f>
        <v>36.244464285714287</v>
      </c>
      <c r="G45" s="9">
        <f t="shared" ca="1" si="3"/>
        <v>43.316464285714289</v>
      </c>
      <c r="H45" s="9">
        <f t="shared" ca="1" si="3"/>
        <v>50.803164285714303</v>
      </c>
      <c r="I45" s="9">
        <f t="shared" ca="1" si="3"/>
        <v>58.806484285714312</v>
      </c>
    </row>
    <row r="46" spans="1:9" x14ac:dyDescent="0.15">
      <c r="B46" t="s">
        <v>43</v>
      </c>
      <c r="D46" s="64"/>
      <c r="E46" s="60">
        <f>-E39</f>
        <v>22</v>
      </c>
      <c r="F46" s="60">
        <f t="shared" ref="F46:I46" si="4">-F39</f>
        <v>24.2</v>
      </c>
      <c r="G46" s="60">
        <f t="shared" si="4"/>
        <v>26.62</v>
      </c>
      <c r="H46" s="60">
        <f t="shared" si="4"/>
        <v>29.282000000000004</v>
      </c>
      <c r="I46" s="60">
        <f t="shared" si="4"/>
        <v>32.210200000000007</v>
      </c>
    </row>
    <row r="47" spans="1:9" x14ac:dyDescent="0.15">
      <c r="B47" t="s">
        <v>44</v>
      </c>
      <c r="D47" s="64"/>
      <c r="E47" s="60">
        <f>-E42</f>
        <v>1.7142857142857142</v>
      </c>
      <c r="F47" s="60">
        <f t="shared" ref="F47:I47" si="5">-F42</f>
        <v>1.7142857142857142</v>
      </c>
      <c r="G47" s="60">
        <f t="shared" si="5"/>
        <v>1.7142857142857142</v>
      </c>
      <c r="H47" s="60">
        <f t="shared" si="5"/>
        <v>1.7142857142857142</v>
      </c>
      <c r="I47" s="60">
        <f t="shared" si="5"/>
        <v>1.7142857142857142</v>
      </c>
    </row>
    <row r="48" spans="1:9" x14ac:dyDescent="0.15">
      <c r="B48" t="s">
        <v>45</v>
      </c>
      <c r="D48" s="64"/>
      <c r="E48" s="60">
        <f t="shared" ref="E48:I49" si="6">-E63*E$36</f>
        <v>-22</v>
      </c>
      <c r="F48" s="60">
        <f t="shared" si="6"/>
        <v>-24.2</v>
      </c>
      <c r="G48" s="60">
        <f t="shared" si="6"/>
        <v>-26.62</v>
      </c>
      <c r="H48" s="60">
        <f t="shared" si="6"/>
        <v>-29.282000000000004</v>
      </c>
      <c r="I48" s="60">
        <f t="shared" si="6"/>
        <v>-32.210200000000007</v>
      </c>
    </row>
    <row r="49" spans="2:9" x14ac:dyDescent="0.15">
      <c r="B49" t="s">
        <v>46</v>
      </c>
      <c r="D49" s="64"/>
      <c r="E49" s="60">
        <f t="shared" si="6"/>
        <v>-11</v>
      </c>
      <c r="F49" s="60">
        <f t="shared" si="6"/>
        <v>-12.1</v>
      </c>
      <c r="G49" s="60">
        <f t="shared" si="6"/>
        <v>-13.31</v>
      </c>
      <c r="H49" s="60">
        <f t="shared" si="6"/>
        <v>-14.641000000000002</v>
      </c>
      <c r="I49" s="60">
        <f t="shared" si="6"/>
        <v>-16.105100000000004</v>
      </c>
    </row>
    <row r="50" spans="2:9" x14ac:dyDescent="0.15">
      <c r="B50" s="54" t="s">
        <v>47</v>
      </c>
      <c r="C50" s="54"/>
      <c r="D50" s="63"/>
      <c r="E50" s="62">
        <f>+E92</f>
        <v>-20</v>
      </c>
      <c r="F50" s="62">
        <f>+F92</f>
        <v>-20</v>
      </c>
      <c r="G50" s="62">
        <f>+G92</f>
        <v>-20</v>
      </c>
      <c r="H50" s="62">
        <f>+H92</f>
        <v>-20</v>
      </c>
      <c r="I50" s="62">
        <f>+I92</f>
        <v>-20</v>
      </c>
    </row>
    <row r="51" spans="2:9" s="8" customFormat="1" x14ac:dyDescent="0.15">
      <c r="B51" s="8" t="s">
        <v>48</v>
      </c>
      <c r="D51" s="33"/>
      <c r="E51" s="9">
        <f t="shared" ref="E51:I51" ca="1" si="7">SUM(E45:E50)</f>
        <v>0.45875000000000199</v>
      </c>
      <c r="F51" s="9">
        <f t="shared" ca="1" si="7"/>
        <v>5.8587500000000077</v>
      </c>
      <c r="G51" s="9">
        <f t="shared" ca="1" si="7"/>
        <v>11.720749999999995</v>
      </c>
      <c r="H51" s="9">
        <f t="shared" ca="1" si="7"/>
        <v>17.87645000000002</v>
      </c>
      <c r="I51" s="9">
        <f t="shared" ca="1" si="7"/>
        <v>24.41567000000002</v>
      </c>
    </row>
    <row r="52" spans="2:9" x14ac:dyDescent="0.15">
      <c r="B52" s="54" t="s">
        <v>49</v>
      </c>
      <c r="C52" s="54"/>
      <c r="D52" s="63"/>
      <c r="E52" s="62">
        <f ca="1">E76</f>
        <v>0</v>
      </c>
      <c r="F52" s="62">
        <f t="shared" ref="F52:I52" ca="1" si="8">F76</f>
        <v>0</v>
      </c>
      <c r="G52" s="62">
        <f t="shared" ca="1" si="8"/>
        <v>0</v>
      </c>
      <c r="H52" s="62">
        <f t="shared" ca="1" si="8"/>
        <v>0</v>
      </c>
      <c r="I52" s="62">
        <f t="shared" ca="1" si="8"/>
        <v>0</v>
      </c>
    </row>
    <row r="53" spans="2:9" s="8" customFormat="1" x14ac:dyDescent="0.15">
      <c r="B53" s="8" t="s">
        <v>50</v>
      </c>
      <c r="D53" s="33"/>
      <c r="E53" s="9">
        <f ca="1">SUM(E51:E52)</f>
        <v>0.45875000000000199</v>
      </c>
      <c r="F53" s="9">
        <f t="shared" ref="F53:I53" ca="1" si="9">SUM(F51:F52)</f>
        <v>5.8587500000000077</v>
      </c>
      <c r="G53" s="9">
        <f t="shared" ca="1" si="9"/>
        <v>11.720749999999995</v>
      </c>
      <c r="H53" s="9">
        <f t="shared" ca="1" si="9"/>
        <v>17.87645000000002</v>
      </c>
      <c r="I53" s="9">
        <f t="shared" ca="1" si="9"/>
        <v>24.41567000000002</v>
      </c>
    </row>
    <row r="54" spans="2:9" x14ac:dyDescent="0.15">
      <c r="D54" s="64"/>
      <c r="E54" s="55"/>
      <c r="F54" s="55"/>
      <c r="G54" s="55"/>
      <c r="H54" s="55"/>
      <c r="I54" s="55"/>
    </row>
    <row r="55" spans="2:9" x14ac:dyDescent="0.15">
      <c r="B55" t="s">
        <v>51</v>
      </c>
      <c r="D55" s="64"/>
      <c r="E55" s="55">
        <f>+I11</f>
        <v>5</v>
      </c>
      <c r="F55" s="55">
        <f ca="1">+E57</f>
        <v>5.458750000000002</v>
      </c>
      <c r="G55" s="55">
        <f t="shared" ref="G55:I55" ca="1" si="10">+F57</f>
        <v>11.31750000000001</v>
      </c>
      <c r="H55" s="55">
        <f t="shared" ca="1" si="10"/>
        <v>23.038250000000005</v>
      </c>
      <c r="I55" s="55">
        <f t="shared" ca="1" si="10"/>
        <v>40.914700000000025</v>
      </c>
    </row>
    <row r="56" spans="2:9" x14ac:dyDescent="0.15">
      <c r="B56" s="54" t="s">
        <v>52</v>
      </c>
      <c r="C56" s="54"/>
      <c r="D56" s="63"/>
      <c r="E56" s="62">
        <f ca="1">+E53</f>
        <v>0.45875000000000199</v>
      </c>
      <c r="F56" s="62">
        <f t="shared" ref="F56:I56" ca="1" si="11">+F53</f>
        <v>5.8587500000000077</v>
      </c>
      <c r="G56" s="62">
        <f t="shared" ca="1" si="11"/>
        <v>11.720749999999995</v>
      </c>
      <c r="H56" s="62">
        <f t="shared" ca="1" si="11"/>
        <v>17.87645000000002</v>
      </c>
      <c r="I56" s="62">
        <f t="shared" ca="1" si="11"/>
        <v>24.41567000000002</v>
      </c>
    </row>
    <row r="57" spans="2:9" s="8" customFormat="1" x14ac:dyDescent="0.15">
      <c r="B57" s="8" t="s">
        <v>53</v>
      </c>
      <c r="D57" s="33"/>
      <c r="E57" s="9">
        <f ca="1">SUM(E55:E56)</f>
        <v>5.458750000000002</v>
      </c>
      <c r="F57" s="9">
        <f t="shared" ref="F57:I57" ca="1" si="12">SUM(F55:F56)</f>
        <v>11.31750000000001</v>
      </c>
      <c r="G57" s="9">
        <f t="shared" ca="1" si="12"/>
        <v>23.038250000000005</v>
      </c>
      <c r="H57" s="9">
        <f t="shared" ca="1" si="12"/>
        <v>40.914700000000025</v>
      </c>
      <c r="I57" s="9">
        <f t="shared" ca="1" si="12"/>
        <v>65.330370000000045</v>
      </c>
    </row>
    <row r="59" spans="2:9" x14ac:dyDescent="0.15">
      <c r="B59" s="34" t="s">
        <v>54</v>
      </c>
      <c r="C59" s="34"/>
      <c r="D59" s="34"/>
      <c r="E59" s="35"/>
      <c r="F59" s="35"/>
      <c r="G59" s="35"/>
      <c r="H59" s="35"/>
      <c r="I59" s="35"/>
    </row>
    <row r="60" spans="2:9" x14ac:dyDescent="0.15">
      <c r="B60" t="s">
        <v>55</v>
      </c>
      <c r="D60" s="36">
        <v>0.1</v>
      </c>
      <c r="E60" s="37">
        <f t="shared" ref="E60:I65" si="13">+D60</f>
        <v>0.1</v>
      </c>
      <c r="F60" s="37">
        <f t="shared" si="13"/>
        <v>0.1</v>
      </c>
      <c r="G60" s="37">
        <f t="shared" si="13"/>
        <v>0.1</v>
      </c>
      <c r="H60" s="37">
        <f t="shared" si="13"/>
        <v>0.1</v>
      </c>
      <c r="I60" s="37">
        <f t="shared" si="13"/>
        <v>0.1</v>
      </c>
    </row>
    <row r="61" spans="2:9" x14ac:dyDescent="0.15">
      <c r="B61" t="s">
        <v>56</v>
      </c>
      <c r="D61" s="37">
        <f>+D38/D36</f>
        <v>0.1</v>
      </c>
      <c r="E61" s="37">
        <f t="shared" si="13"/>
        <v>0.1</v>
      </c>
      <c r="F61" s="37">
        <f t="shared" si="13"/>
        <v>0.1</v>
      </c>
      <c r="G61" s="37">
        <f t="shared" si="13"/>
        <v>0.1</v>
      </c>
      <c r="H61" s="37">
        <f t="shared" si="13"/>
        <v>0.1</v>
      </c>
      <c r="I61" s="37">
        <f t="shared" si="13"/>
        <v>0.1</v>
      </c>
    </row>
    <row r="62" spans="2:9" x14ac:dyDescent="0.15">
      <c r="B62" t="s">
        <v>57</v>
      </c>
      <c r="D62" s="37"/>
      <c r="E62" s="36">
        <v>0.02</v>
      </c>
      <c r="F62" s="37">
        <f t="shared" si="13"/>
        <v>0.02</v>
      </c>
      <c r="G62" s="37">
        <f t="shared" si="13"/>
        <v>0.02</v>
      </c>
      <c r="H62" s="37">
        <f t="shared" si="13"/>
        <v>0.02</v>
      </c>
      <c r="I62" s="37">
        <f t="shared" si="13"/>
        <v>0.02</v>
      </c>
    </row>
    <row r="63" spans="2:9" x14ac:dyDescent="0.15">
      <c r="B63" t="s">
        <v>58</v>
      </c>
      <c r="D63" s="37"/>
      <c r="E63" s="36">
        <v>0.02</v>
      </c>
      <c r="F63" s="37">
        <f t="shared" si="13"/>
        <v>0.02</v>
      </c>
      <c r="G63" s="37">
        <f t="shared" si="13"/>
        <v>0.02</v>
      </c>
      <c r="H63" s="37">
        <f t="shared" si="13"/>
        <v>0.02</v>
      </c>
      <c r="I63" s="37">
        <f t="shared" si="13"/>
        <v>0.02</v>
      </c>
    </row>
    <row r="64" spans="2:9" x14ac:dyDescent="0.15">
      <c r="B64" t="s">
        <v>59</v>
      </c>
      <c r="D64" s="37"/>
      <c r="E64" s="36">
        <v>0.01</v>
      </c>
      <c r="F64" s="37">
        <f t="shared" si="13"/>
        <v>0.01</v>
      </c>
      <c r="G64" s="37">
        <f t="shared" si="13"/>
        <v>0.01</v>
      </c>
      <c r="H64" s="37">
        <f t="shared" si="13"/>
        <v>0.01</v>
      </c>
      <c r="I64" s="37">
        <f t="shared" si="13"/>
        <v>0.01</v>
      </c>
    </row>
    <row r="65" spans="1:9" x14ac:dyDescent="0.15">
      <c r="B65" t="s">
        <v>60</v>
      </c>
      <c r="D65" s="37"/>
      <c r="E65" s="36">
        <v>0.35</v>
      </c>
      <c r="F65" s="37">
        <f t="shared" si="13"/>
        <v>0.35</v>
      </c>
      <c r="G65" s="37">
        <f t="shared" si="13"/>
        <v>0.35</v>
      </c>
      <c r="H65" s="37">
        <f t="shared" si="13"/>
        <v>0.35</v>
      </c>
      <c r="I65" s="37">
        <f t="shared" si="13"/>
        <v>0.35</v>
      </c>
    </row>
    <row r="66" spans="1:9" x14ac:dyDescent="0.15">
      <c r="D66" s="38"/>
      <c r="E66" s="39"/>
      <c r="F66" s="38"/>
      <c r="G66" s="38"/>
      <c r="H66" s="38"/>
      <c r="I66" s="38"/>
    </row>
    <row r="67" spans="1:9" x14ac:dyDescent="0.15">
      <c r="B67" s="2" t="s">
        <v>61</v>
      </c>
      <c r="C67" s="2"/>
      <c r="D67" s="2"/>
      <c r="E67" s="2"/>
      <c r="F67" s="2"/>
      <c r="G67" s="2"/>
      <c r="H67" s="2"/>
      <c r="I67" s="2"/>
    </row>
    <row r="69" spans="1:9" x14ac:dyDescent="0.15">
      <c r="A69" s="8"/>
      <c r="B69" s="4" t="s">
        <v>62</v>
      </c>
      <c r="C69" s="4"/>
      <c r="D69" s="4"/>
      <c r="E69" s="30">
        <v>2021</v>
      </c>
      <c r="F69" s="30">
        <f>+E69+1</f>
        <v>2022</v>
      </c>
      <c r="G69" s="30">
        <f>+F69+1</f>
        <v>2023</v>
      </c>
      <c r="H69" s="30">
        <f>+G69+1</f>
        <v>2024</v>
      </c>
      <c r="I69" s="30">
        <f>+H69+1</f>
        <v>2025</v>
      </c>
    </row>
    <row r="70" spans="1:9" s="1" customFormat="1" x14ac:dyDescent="0.15">
      <c r="B70" s="1" t="s">
        <v>1</v>
      </c>
      <c r="E70" s="31"/>
      <c r="F70" s="31"/>
      <c r="G70" s="31"/>
      <c r="H70" s="31"/>
      <c r="I70" s="31"/>
    </row>
    <row r="71" spans="1:9" x14ac:dyDescent="0.15">
      <c r="E71" s="26"/>
      <c r="F71" s="26"/>
    </row>
    <row r="72" spans="1:9" s="1" customFormat="1" x14ac:dyDescent="0.15">
      <c r="B72" s="1" t="s">
        <v>63</v>
      </c>
      <c r="E72" s="36">
        <v>1.4999999999999999E-2</v>
      </c>
      <c r="F72" s="36">
        <f>+E72+0.2%</f>
        <v>1.7000000000000001E-2</v>
      </c>
      <c r="G72" s="36">
        <f>+F72+0.2%</f>
        <v>1.9000000000000003E-2</v>
      </c>
      <c r="H72" s="36">
        <f>+G72+0.2%</f>
        <v>2.1000000000000005E-2</v>
      </c>
      <c r="I72" s="36">
        <f>+H72+0.2%</f>
        <v>2.3000000000000007E-2</v>
      </c>
    </row>
    <row r="74" spans="1:9" x14ac:dyDescent="0.15">
      <c r="A74" s="8"/>
      <c r="B74" s="22" t="s">
        <v>21</v>
      </c>
    </row>
    <row r="75" spans="1:9" x14ac:dyDescent="0.15">
      <c r="B75" t="s">
        <v>64</v>
      </c>
      <c r="E75" s="65">
        <f>+D25</f>
        <v>0</v>
      </c>
      <c r="F75" s="65">
        <f ca="1">+E77</f>
        <v>0</v>
      </c>
      <c r="G75" s="65">
        <f ca="1">+F77</f>
        <v>0</v>
      </c>
      <c r="H75" s="65">
        <f ca="1">+G77</f>
        <v>0</v>
      </c>
      <c r="I75" s="65">
        <f ca="1">+H77</f>
        <v>0</v>
      </c>
    </row>
    <row r="76" spans="1:9" x14ac:dyDescent="0.15">
      <c r="B76" s="54" t="s">
        <v>49</v>
      </c>
      <c r="C76" s="54"/>
      <c r="D76" s="54"/>
      <c r="E76" s="63">
        <f ca="1">MIN(E81,-MIN(E75,E51))</f>
        <v>0</v>
      </c>
      <c r="F76" s="63">
        <f ca="1">MIN(F81,-MIN(F75,F51))</f>
        <v>0</v>
      </c>
      <c r="G76" s="63">
        <f ca="1">MIN(G81,-MIN(G75,G51))</f>
        <v>0</v>
      </c>
      <c r="H76" s="63">
        <f ca="1">MIN(H81,-MIN(H75,H51))</f>
        <v>0</v>
      </c>
      <c r="I76" s="63">
        <f ca="1">MIN(I81,-MIN(I75,I51))</f>
        <v>0</v>
      </c>
    </row>
    <row r="77" spans="1:9" s="8" customFormat="1" x14ac:dyDescent="0.15">
      <c r="B77" s="8" t="s">
        <v>65</v>
      </c>
      <c r="E77" s="40">
        <f ca="1">SUM(E75:E76)</f>
        <v>0</v>
      </c>
      <c r="F77" s="40">
        <f ca="1">SUM(F75:F76)</f>
        <v>0</v>
      </c>
      <c r="G77" s="40">
        <f ca="1">SUM(G75:G76)</f>
        <v>0</v>
      </c>
      <c r="H77" s="40">
        <f ca="1">SUM(H75:H76)</f>
        <v>0</v>
      </c>
      <c r="I77" s="40">
        <f ca="1">SUM(I75:I76)</f>
        <v>0</v>
      </c>
    </row>
    <row r="78" spans="1:9" x14ac:dyDescent="0.15">
      <c r="E78" s="64"/>
      <c r="F78" s="64"/>
      <c r="G78" s="64"/>
      <c r="H78" s="64"/>
      <c r="I78" s="64"/>
    </row>
    <row r="79" spans="1:9" x14ac:dyDescent="0.15">
      <c r="B79" t="s">
        <v>66</v>
      </c>
      <c r="E79" s="5">
        <v>50</v>
      </c>
      <c r="F79" s="65">
        <f>+E79</f>
        <v>50</v>
      </c>
      <c r="G79" s="65">
        <f>+F79</f>
        <v>50</v>
      </c>
      <c r="H79" s="65">
        <f>+G79</f>
        <v>50</v>
      </c>
      <c r="I79" s="65">
        <f>+H79</f>
        <v>50</v>
      </c>
    </row>
    <row r="80" spans="1:9" x14ac:dyDescent="0.15">
      <c r="E80" s="5"/>
      <c r="F80" s="65"/>
      <c r="G80" s="65"/>
      <c r="H80" s="65"/>
      <c r="I80" s="65"/>
    </row>
    <row r="81" spans="2:9" x14ac:dyDescent="0.15">
      <c r="B81" t="s">
        <v>67</v>
      </c>
      <c r="E81" s="65">
        <f>+E79-E75</f>
        <v>50</v>
      </c>
      <c r="F81" s="65">
        <f t="shared" ref="F81:I81" ca="1" si="14">+F79-F75</f>
        <v>50</v>
      </c>
      <c r="G81" s="65">
        <f t="shared" ca="1" si="14"/>
        <v>50</v>
      </c>
      <c r="H81" s="65">
        <f t="shared" ca="1" si="14"/>
        <v>50</v>
      </c>
      <c r="I81" s="65">
        <f t="shared" ca="1" si="14"/>
        <v>50</v>
      </c>
    </row>
    <row r="82" spans="2:9" x14ac:dyDescent="0.15">
      <c r="B82" t="s">
        <v>68</v>
      </c>
      <c r="E82" s="65">
        <f ca="1">+E81-E76</f>
        <v>50</v>
      </c>
      <c r="F82" s="65">
        <f t="shared" ref="F82:I82" ca="1" si="15">+F81-F76</f>
        <v>50</v>
      </c>
      <c r="G82" s="65">
        <f t="shared" ca="1" si="15"/>
        <v>50</v>
      </c>
      <c r="H82" s="65">
        <f t="shared" ca="1" si="15"/>
        <v>50</v>
      </c>
      <c r="I82" s="65">
        <f t="shared" ca="1" si="15"/>
        <v>50</v>
      </c>
    </row>
    <row r="83" spans="2:9" x14ac:dyDescent="0.15">
      <c r="E83" s="64"/>
      <c r="F83" s="64"/>
      <c r="G83" s="64"/>
      <c r="H83" s="64"/>
      <c r="I83" s="64"/>
    </row>
    <row r="84" spans="2:9" x14ac:dyDescent="0.15">
      <c r="B84" t="s">
        <v>69</v>
      </c>
      <c r="E84" s="37">
        <f>MAX($F$16,E$72)+($E$16/10000)</f>
        <v>5.5E-2</v>
      </c>
      <c r="F84" s="37">
        <f>MAX($F$16,F$72)+($E$16/10000)</f>
        <v>5.7000000000000002E-2</v>
      </c>
      <c r="G84" s="37">
        <f>MAX($F$16,G$72)+($E$16/10000)</f>
        <v>5.9000000000000004E-2</v>
      </c>
      <c r="H84" s="37">
        <f>MAX($F$16,H$72)+($E$16/10000)</f>
        <v>6.1000000000000006E-2</v>
      </c>
      <c r="I84" s="37">
        <f>MAX($F$16,I$72)+($E$16/10000)</f>
        <v>6.3E-2</v>
      </c>
    </row>
    <row r="85" spans="2:9" x14ac:dyDescent="0.15">
      <c r="B85" t="s">
        <v>70</v>
      </c>
      <c r="E85" s="65">
        <f ca="1">IF(Circ=1,AVERAGE(E75,E77),0)*E84</f>
        <v>0</v>
      </c>
      <c r="F85" s="65">
        <f ca="1">IF(Circ=1,AVERAGE(F75,F77),0)*F84</f>
        <v>0</v>
      </c>
      <c r="G85" s="65">
        <f ca="1">IF(Circ=1,AVERAGE(G75,G77),0)*G84</f>
        <v>0</v>
      </c>
      <c r="H85" s="65">
        <f ca="1">IF(Circ=1,AVERAGE(H75,H77),0)*H84</f>
        <v>0</v>
      </c>
      <c r="I85" s="65">
        <f ca="1">IF(Circ=1,AVERAGE(I75,I77),0)*I84</f>
        <v>0</v>
      </c>
    </row>
    <row r="86" spans="2:9" x14ac:dyDescent="0.15">
      <c r="E86" s="64"/>
      <c r="F86" s="64"/>
      <c r="G86" s="64"/>
      <c r="H86" s="64"/>
      <c r="I86" s="64"/>
    </row>
    <row r="87" spans="2:9" x14ac:dyDescent="0.15">
      <c r="B87" t="s">
        <v>71</v>
      </c>
      <c r="E87" s="41">
        <v>2.5000000000000001E-3</v>
      </c>
      <c r="F87" s="42">
        <f>+E87</f>
        <v>2.5000000000000001E-3</v>
      </c>
      <c r="G87" s="42">
        <f>+F87</f>
        <v>2.5000000000000001E-3</v>
      </c>
      <c r="H87" s="42">
        <f>+G87</f>
        <v>2.5000000000000001E-3</v>
      </c>
      <c r="I87" s="42">
        <f>+H87</f>
        <v>2.5000000000000001E-3</v>
      </c>
    </row>
    <row r="88" spans="2:9" x14ac:dyDescent="0.15">
      <c r="B88" t="s">
        <v>72</v>
      </c>
      <c r="E88" s="66">
        <f ca="1">+IF($I$13=1,AVERAGE(E81,E82),0)*E87</f>
        <v>0.125</v>
      </c>
      <c r="F88" s="66">
        <f t="shared" ref="F88:I88" ca="1" si="16">+IF($I$13=1,AVERAGE(F81,F82),0)*F87</f>
        <v>0.125</v>
      </c>
      <c r="G88" s="66">
        <f t="shared" ca="1" si="16"/>
        <v>0.125</v>
      </c>
      <c r="H88" s="66">
        <f t="shared" ca="1" si="16"/>
        <v>0.125</v>
      </c>
      <c r="I88" s="66">
        <f t="shared" ca="1" si="16"/>
        <v>0.125</v>
      </c>
    </row>
    <row r="89" spans="2:9" x14ac:dyDescent="0.15">
      <c r="E89" s="64"/>
      <c r="F89" s="64"/>
      <c r="G89" s="64"/>
      <c r="H89" s="64"/>
      <c r="I89" s="64"/>
    </row>
    <row r="90" spans="2:9" x14ac:dyDescent="0.15">
      <c r="B90" s="22" t="s">
        <v>22</v>
      </c>
      <c r="E90" s="64"/>
      <c r="F90" s="64"/>
      <c r="G90" s="64"/>
      <c r="H90" s="64"/>
      <c r="I90" s="64"/>
    </row>
    <row r="91" spans="2:9" x14ac:dyDescent="0.15">
      <c r="B91" t="s">
        <v>64</v>
      </c>
      <c r="E91" s="65">
        <f>+D26</f>
        <v>400</v>
      </c>
      <c r="F91" s="65">
        <f>+E93</f>
        <v>380</v>
      </c>
      <c r="G91" s="65">
        <f>+F93</f>
        <v>360</v>
      </c>
      <c r="H91" s="65">
        <f>+G93</f>
        <v>340</v>
      </c>
      <c r="I91" s="65">
        <f>+H93</f>
        <v>320</v>
      </c>
    </row>
    <row r="92" spans="2:9" x14ac:dyDescent="0.15">
      <c r="B92" s="54" t="s">
        <v>47</v>
      </c>
      <c r="C92" s="54"/>
      <c r="D92" s="54"/>
      <c r="E92" s="63">
        <f>-MIN($G$17*$D$26,E91)</f>
        <v>-20</v>
      </c>
      <c r="F92" s="63">
        <f>-MIN($G$17*$D$26,F91)</f>
        <v>-20</v>
      </c>
      <c r="G92" s="63">
        <f>-MIN($G$17*$D$26,G91)</f>
        <v>-20</v>
      </c>
      <c r="H92" s="63">
        <f>-MIN($G$17*$D$26,H91)</f>
        <v>-20</v>
      </c>
      <c r="I92" s="63">
        <f>-MIN($G$17*$D$26,I91)</f>
        <v>-20</v>
      </c>
    </row>
    <row r="93" spans="2:9" s="8" customFormat="1" x14ac:dyDescent="0.15">
      <c r="B93" s="8" t="s">
        <v>65</v>
      </c>
      <c r="E93" s="9">
        <f>SUM(E91:E92)</f>
        <v>380</v>
      </c>
      <c r="F93" s="9">
        <f t="shared" ref="F93:I93" si="17">SUM(F91:F92)</f>
        <v>360</v>
      </c>
      <c r="G93" s="9">
        <f t="shared" si="17"/>
        <v>340</v>
      </c>
      <c r="H93" s="9">
        <f t="shared" si="17"/>
        <v>320</v>
      </c>
      <c r="I93" s="9">
        <f t="shared" si="17"/>
        <v>300</v>
      </c>
    </row>
    <row r="94" spans="2:9" x14ac:dyDescent="0.15">
      <c r="E94" s="64"/>
      <c r="F94" s="64"/>
      <c r="G94" s="64"/>
      <c r="H94" s="64"/>
      <c r="I94" s="64"/>
    </row>
    <row r="95" spans="2:9" x14ac:dyDescent="0.15">
      <c r="B95" t="s">
        <v>73</v>
      </c>
      <c r="E95" s="37">
        <f>MAX($F$17,E$72)+($E$17/10000)</f>
        <v>0.06</v>
      </c>
      <c r="F95" s="37">
        <f>MAX($F$17,F$72)+($E$17/10000)</f>
        <v>0.06</v>
      </c>
      <c r="G95" s="37">
        <f>MAX($F$17,G$72)+($E$17/10000)</f>
        <v>0.06</v>
      </c>
      <c r="H95" s="37">
        <f>MAX($F$17,H$72)+($E$17/10000)</f>
        <v>6.1000000000000006E-2</v>
      </c>
      <c r="I95" s="37">
        <f>MAX($F$17,I$72)+($E$17/10000)</f>
        <v>6.3E-2</v>
      </c>
    </row>
    <row r="96" spans="2:9" x14ac:dyDescent="0.15">
      <c r="B96" t="s">
        <v>74</v>
      </c>
      <c r="E96" s="65">
        <f>IF(Circ=1,AVERAGE(E91,E93),0)*E95</f>
        <v>23.4</v>
      </c>
      <c r="F96" s="65">
        <f>IF(Circ=1,AVERAGE(F91,F93),0)*F95</f>
        <v>22.2</v>
      </c>
      <c r="G96" s="65">
        <f>IF(Circ=1,AVERAGE(G91,G93),0)*G95</f>
        <v>21</v>
      </c>
      <c r="H96" s="65">
        <f>IF(Circ=1,AVERAGE(H91,H93),0)*H95</f>
        <v>20.130000000000003</v>
      </c>
      <c r="I96" s="65">
        <f>IF(Circ=1,AVERAGE(I91,I93),0)*I95</f>
        <v>19.53</v>
      </c>
    </row>
    <row r="97" spans="1:9" x14ac:dyDescent="0.15">
      <c r="E97" s="64"/>
      <c r="F97" s="64"/>
      <c r="G97" s="64"/>
      <c r="H97" s="64"/>
      <c r="I97" s="64"/>
    </row>
    <row r="98" spans="1:9" x14ac:dyDescent="0.15">
      <c r="B98" s="22" t="s">
        <v>23</v>
      </c>
      <c r="E98" s="64"/>
      <c r="F98" s="64"/>
      <c r="G98" s="64"/>
      <c r="H98" s="64"/>
      <c r="I98" s="64"/>
    </row>
    <row r="99" spans="1:9" x14ac:dyDescent="0.15">
      <c r="B99" t="s">
        <v>64</v>
      </c>
      <c r="E99" s="65">
        <f>+D27</f>
        <v>200</v>
      </c>
      <c r="F99" s="65">
        <f>+E101</f>
        <v>200</v>
      </c>
      <c r="G99" s="65">
        <f>+F101</f>
        <v>200</v>
      </c>
      <c r="H99" s="65">
        <f>+G101</f>
        <v>200</v>
      </c>
      <c r="I99" s="65">
        <f>+H101</f>
        <v>200</v>
      </c>
    </row>
    <row r="100" spans="1:9" x14ac:dyDescent="0.15">
      <c r="B100" s="54" t="s">
        <v>47</v>
      </c>
      <c r="C100" s="54"/>
      <c r="D100" s="54"/>
      <c r="E100" s="63">
        <f>+$D$27*$G$18</f>
        <v>0</v>
      </c>
      <c r="F100" s="63">
        <f>+$D$27*$G$18</f>
        <v>0</v>
      </c>
      <c r="G100" s="63">
        <f>+$D$27*$G$18</f>
        <v>0</v>
      </c>
      <c r="H100" s="63">
        <f>+$D$27*$G$18</f>
        <v>0</v>
      </c>
      <c r="I100" s="63">
        <f>+$D$27*$G$18</f>
        <v>0</v>
      </c>
    </row>
    <row r="101" spans="1:9" s="8" customFormat="1" x14ac:dyDescent="0.15">
      <c r="B101" s="8" t="s">
        <v>65</v>
      </c>
      <c r="E101" s="9">
        <f>SUM(E99:E100)</f>
        <v>200</v>
      </c>
      <c r="F101" s="9">
        <f t="shared" ref="F101:I101" si="18">SUM(F99:F100)</f>
        <v>200</v>
      </c>
      <c r="G101" s="9">
        <f t="shared" si="18"/>
        <v>200</v>
      </c>
      <c r="H101" s="9">
        <f t="shared" si="18"/>
        <v>200</v>
      </c>
      <c r="I101" s="9">
        <f t="shared" si="18"/>
        <v>200</v>
      </c>
    </row>
    <row r="102" spans="1:9" x14ac:dyDescent="0.15">
      <c r="E102" s="64"/>
      <c r="F102" s="64"/>
      <c r="G102" s="64"/>
      <c r="H102" s="64"/>
      <c r="I102" s="64"/>
    </row>
    <row r="103" spans="1:9" x14ac:dyDescent="0.15">
      <c r="B103" t="s">
        <v>75</v>
      </c>
      <c r="E103" s="37">
        <f>+$E$18</f>
        <v>8.5000000000000006E-2</v>
      </c>
      <c r="F103" s="37">
        <f>+$E$18</f>
        <v>8.5000000000000006E-2</v>
      </c>
      <c r="G103" s="37">
        <f>+$E$18</f>
        <v>8.5000000000000006E-2</v>
      </c>
      <c r="H103" s="37">
        <f>+$E$18</f>
        <v>8.5000000000000006E-2</v>
      </c>
      <c r="I103" s="37">
        <f>+$E$18</f>
        <v>8.5000000000000006E-2</v>
      </c>
    </row>
    <row r="104" spans="1:9" x14ac:dyDescent="0.15">
      <c r="B104" t="s">
        <v>76</v>
      </c>
      <c r="E104" s="65">
        <f>+IF(Circ=1,AVERAGE(E99,E101),0)*E103</f>
        <v>17</v>
      </c>
      <c r="F104" s="65">
        <f>+IF(Circ=1,AVERAGE(F99,F101),0)*F103</f>
        <v>17</v>
      </c>
      <c r="G104" s="65">
        <f>+IF(Circ=1,AVERAGE(G99,G101),0)*G103</f>
        <v>17</v>
      </c>
      <c r="H104" s="65">
        <f>+IF(Circ=1,AVERAGE(H99,H101),0)*H103</f>
        <v>17</v>
      </c>
      <c r="I104" s="65">
        <f>+IF(Circ=1,AVERAGE(I99,I101),0)*I103</f>
        <v>17</v>
      </c>
    </row>
    <row r="105" spans="1:9" x14ac:dyDescent="0.15">
      <c r="D105" s="64"/>
      <c r="E105" s="64"/>
      <c r="F105" s="64"/>
      <c r="G105" s="64"/>
      <c r="H105" s="64"/>
    </row>
    <row r="106" spans="1:9" x14ac:dyDescent="0.15">
      <c r="B106" s="2" t="s">
        <v>77</v>
      </c>
      <c r="C106" s="2"/>
      <c r="D106" s="2"/>
      <c r="E106" s="2"/>
      <c r="F106" s="2"/>
      <c r="G106" s="2"/>
      <c r="H106" s="2"/>
      <c r="I106" s="2"/>
    </row>
    <row r="108" spans="1:9" x14ac:dyDescent="0.15">
      <c r="A108" s="8"/>
      <c r="B108" s="4" t="s">
        <v>78</v>
      </c>
      <c r="C108" s="67"/>
      <c r="D108" s="29">
        <v>2020</v>
      </c>
      <c r="E108" s="30">
        <f>+D108+1</f>
        <v>2021</v>
      </c>
      <c r="F108" s="30">
        <f>+E108+1</f>
        <v>2022</v>
      </c>
      <c r="G108" s="30">
        <f>+F108+1</f>
        <v>2023</v>
      </c>
      <c r="H108" s="30">
        <f>+G108+1</f>
        <v>2024</v>
      </c>
      <c r="I108" s="30">
        <f>+H108+1</f>
        <v>2025</v>
      </c>
    </row>
    <row r="109" spans="1:9" s="1" customFormat="1" x14ac:dyDescent="0.15">
      <c r="B109" s="1" t="s">
        <v>1</v>
      </c>
      <c r="D109" s="31"/>
      <c r="E109" s="31"/>
      <c r="F109" s="31"/>
      <c r="G109" s="31"/>
      <c r="H109" s="31"/>
      <c r="I109" s="31"/>
    </row>
    <row r="111" spans="1:9" s="8" customFormat="1" x14ac:dyDescent="0.15">
      <c r="B111" s="8" t="s">
        <v>79</v>
      </c>
      <c r="E111" s="40">
        <f>+E38</f>
        <v>110</v>
      </c>
      <c r="F111" s="40">
        <f>+F38</f>
        <v>121</v>
      </c>
      <c r="G111" s="40">
        <f>+G38</f>
        <v>133.1</v>
      </c>
      <c r="H111" s="40">
        <f>+H38</f>
        <v>146.41000000000003</v>
      </c>
      <c r="I111" s="40">
        <f>+I38</f>
        <v>161.05100000000004</v>
      </c>
    </row>
    <row r="112" spans="1:9" x14ac:dyDescent="0.15">
      <c r="B112" s="54" t="s">
        <v>80</v>
      </c>
      <c r="C112" s="54"/>
      <c r="D112" s="54"/>
      <c r="E112" s="6">
        <v>10</v>
      </c>
      <c r="F112" s="68">
        <f>+E112</f>
        <v>10</v>
      </c>
      <c r="G112" s="68">
        <f t="shared" ref="G112:I112" si="19">+F112</f>
        <v>10</v>
      </c>
      <c r="H112" s="68">
        <f t="shared" si="19"/>
        <v>10</v>
      </c>
      <c r="I112" s="68">
        <f t="shared" si="19"/>
        <v>10</v>
      </c>
    </row>
    <row r="113" spans="1:9" s="8" customFormat="1" x14ac:dyDescent="0.15">
      <c r="B113" s="8" t="s">
        <v>81</v>
      </c>
      <c r="E113" s="9">
        <f>+E111*E112</f>
        <v>1100</v>
      </c>
      <c r="F113" s="9">
        <f>+F111*F112</f>
        <v>1210</v>
      </c>
      <c r="G113" s="9">
        <f>+G111*G112</f>
        <v>1331</v>
      </c>
      <c r="H113" s="9">
        <f>+H111*H112</f>
        <v>1464.1000000000004</v>
      </c>
      <c r="I113" s="9">
        <f>+I111*I112</f>
        <v>1610.5100000000004</v>
      </c>
    </row>
    <row r="114" spans="1:9" x14ac:dyDescent="0.15">
      <c r="A114" s="8"/>
      <c r="B114" t="s">
        <v>82</v>
      </c>
      <c r="E114" s="60">
        <f ca="1">-SUM(E77,E93,E101)</f>
        <v>-580</v>
      </c>
      <c r="F114" s="60">
        <f ca="1">-SUM(F77,F93,F101)</f>
        <v>-560</v>
      </c>
      <c r="G114" s="60">
        <f ca="1">-SUM(G77,G93,G101)</f>
        <v>-540</v>
      </c>
      <c r="H114" s="60">
        <f ca="1">-SUM(H77,H93,H101)</f>
        <v>-520</v>
      </c>
      <c r="I114" s="60">
        <f ca="1">-SUM(I77,I93,I101)</f>
        <v>-500</v>
      </c>
    </row>
    <row r="115" spans="1:9" x14ac:dyDescent="0.15">
      <c r="B115" s="54" t="s">
        <v>83</v>
      </c>
      <c r="C115" s="54"/>
      <c r="D115" s="54"/>
      <c r="E115" s="63">
        <f ca="1">+E57</f>
        <v>5.458750000000002</v>
      </c>
      <c r="F115" s="63">
        <f ca="1">+F57</f>
        <v>11.31750000000001</v>
      </c>
      <c r="G115" s="63">
        <f ca="1">+G57</f>
        <v>23.038250000000005</v>
      </c>
      <c r="H115" s="63">
        <f ca="1">+H57</f>
        <v>40.914700000000025</v>
      </c>
      <c r="I115" s="63">
        <f ca="1">+I57</f>
        <v>65.330370000000045</v>
      </c>
    </row>
    <row r="116" spans="1:9" s="8" customFormat="1" x14ac:dyDescent="0.15">
      <c r="B116" s="8" t="s">
        <v>84</v>
      </c>
      <c r="E116" s="9">
        <f ca="1">SUM(E113:E115)</f>
        <v>525.45875000000001</v>
      </c>
      <c r="F116" s="9">
        <f t="shared" ref="F116:I116" ca="1" si="20">SUM(F113:F115)</f>
        <v>661.3175</v>
      </c>
      <c r="G116" s="9">
        <f t="shared" ca="1" si="20"/>
        <v>814.03825000000006</v>
      </c>
      <c r="H116" s="9">
        <f t="shared" ca="1" si="20"/>
        <v>985.0147000000004</v>
      </c>
      <c r="I116" s="9">
        <f t="shared" ca="1" si="20"/>
        <v>1175.8403700000006</v>
      </c>
    </row>
    <row r="119" spans="1:9" s="8" customFormat="1" x14ac:dyDescent="0.15">
      <c r="B119" s="34" t="s">
        <v>85</v>
      </c>
      <c r="C119" s="34"/>
      <c r="D119" s="43">
        <v>0</v>
      </c>
      <c r="E119" s="43">
        <f>+D119+1</f>
        <v>1</v>
      </c>
      <c r="F119" s="43">
        <f>+E119+1</f>
        <v>2</v>
      </c>
      <c r="G119" s="43">
        <f>+F119+1</f>
        <v>3</v>
      </c>
      <c r="H119" s="43">
        <f>+G119+1</f>
        <v>4</v>
      </c>
      <c r="I119" s="43">
        <f>+H119+1</f>
        <v>5</v>
      </c>
    </row>
    <row r="120" spans="1:9" x14ac:dyDescent="0.15">
      <c r="B120" s="44"/>
      <c r="D120" s="31">
        <v>44196</v>
      </c>
      <c r="E120" s="31">
        <f>+EOMONTH(D120,12)</f>
        <v>44561</v>
      </c>
      <c r="F120" s="31">
        <f>+EOMONTH(E120,12)</f>
        <v>44926</v>
      </c>
      <c r="G120" s="31">
        <f>+EOMONTH(F120,12)</f>
        <v>45291</v>
      </c>
      <c r="H120" s="31">
        <f>+EOMONTH(G120,12)</f>
        <v>45657</v>
      </c>
      <c r="I120" s="31">
        <f>+EOMONTH(H120,12)</f>
        <v>46022</v>
      </c>
    </row>
    <row r="121" spans="1:9" x14ac:dyDescent="0.15">
      <c r="B121" s="69">
        <v>2021</v>
      </c>
      <c r="D121" s="70">
        <f>-$D$28</f>
        <v>-427</v>
      </c>
      <c r="E121" s="70">
        <f ca="1">+E116</f>
        <v>525.45875000000001</v>
      </c>
      <c r="F121" s="70"/>
      <c r="G121" s="70"/>
      <c r="H121" s="70"/>
      <c r="I121" s="70"/>
    </row>
    <row r="122" spans="1:9" x14ac:dyDescent="0.15">
      <c r="B122" s="69">
        <f>+B121+1</f>
        <v>2022</v>
      </c>
      <c r="D122" s="70">
        <f>-$D$28</f>
        <v>-427</v>
      </c>
      <c r="E122" s="70"/>
      <c r="F122" s="70">
        <f ca="1">+F116</f>
        <v>661.3175</v>
      </c>
      <c r="G122" s="70"/>
      <c r="H122" s="70"/>
      <c r="I122" s="70"/>
    </row>
    <row r="123" spans="1:9" x14ac:dyDescent="0.15">
      <c r="B123" s="69">
        <f>+B122+1</f>
        <v>2023</v>
      </c>
      <c r="D123" s="70">
        <f>-$D$28</f>
        <v>-427</v>
      </c>
      <c r="E123" s="70"/>
      <c r="F123" s="70"/>
      <c r="G123" s="70">
        <f ca="1">+G116</f>
        <v>814.03825000000006</v>
      </c>
      <c r="H123" s="70"/>
      <c r="I123" s="70"/>
    </row>
    <row r="124" spans="1:9" x14ac:dyDescent="0.15">
      <c r="B124" s="69">
        <f>+B123+1</f>
        <v>2024</v>
      </c>
      <c r="D124" s="70">
        <f>-$D$28</f>
        <v>-427</v>
      </c>
      <c r="E124" s="70"/>
      <c r="F124" s="70"/>
      <c r="G124" s="70"/>
      <c r="H124" s="70">
        <f ca="1">+H116</f>
        <v>985.0147000000004</v>
      </c>
      <c r="I124" s="70"/>
    </row>
    <row r="125" spans="1:9" x14ac:dyDescent="0.15">
      <c r="B125" s="69">
        <f>+B124+1</f>
        <v>2025</v>
      </c>
      <c r="D125" s="70">
        <f>-$D$28</f>
        <v>-427</v>
      </c>
      <c r="E125" s="70"/>
      <c r="F125" s="70"/>
      <c r="G125" s="70"/>
      <c r="H125" s="70"/>
      <c r="I125" s="70">
        <f ca="1">+I116</f>
        <v>1175.8403700000006</v>
      </c>
    </row>
    <row r="127" spans="1:9" s="8" customFormat="1" x14ac:dyDescent="0.15">
      <c r="B127" s="45" t="s">
        <v>86</v>
      </c>
      <c r="C127" s="46"/>
      <c r="D127" s="46"/>
      <c r="E127" s="47">
        <f ca="1">+XIRR(D121:I121,$D$120:$I$120)</f>
        <v>0.23058255314826967</v>
      </c>
      <c r="F127" s="47">
        <f ca="1">+XIRR(D122:I122,$D$120:$I$120)</f>
        <v>0.24448902010917659</v>
      </c>
      <c r="G127" s="47">
        <f ca="1">+XIRR(D123:I123,$D$120:$I$120)</f>
        <v>0.23995420336723322</v>
      </c>
      <c r="H127" s="47">
        <f ca="1">+XIRR(D124:I124,$D$120:$I$120)</f>
        <v>0.23222947716712952</v>
      </c>
      <c r="I127" s="48">
        <f ca="1">+XIRR(D125:I125,$D$120:$I$120)</f>
        <v>0.22443550229072576</v>
      </c>
    </row>
    <row r="128" spans="1:9" s="8" customFormat="1" x14ac:dyDescent="0.15">
      <c r="B128" s="49" t="s">
        <v>87</v>
      </c>
      <c r="C128" s="50"/>
      <c r="D128" s="50"/>
      <c r="E128" s="51">
        <f ca="1">+SUM(E121:I121)/-D121</f>
        <v>1.2305825526932084</v>
      </c>
      <c r="F128" s="51">
        <f ca="1">+SUM(E122:I122)/-D122</f>
        <v>1.5487529274004683</v>
      </c>
      <c r="G128" s="51">
        <f ca="1">+SUM(E123:I123)/-D123</f>
        <v>1.9064127634660424</v>
      </c>
      <c r="H128" s="51">
        <f ca="1">+SUM(E124:I124)/-D124</f>
        <v>2.3068259953161601</v>
      </c>
      <c r="I128" s="52">
        <f ca="1">+SUM(E125:I125)/-D125</f>
        <v>2.7537245199063247</v>
      </c>
    </row>
  </sheetData>
  <conditionalFormatting sqref="D121:I1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Empty</vt:lpstr>
      <vt:lpstr>Complete</vt:lpstr>
      <vt:lpstr>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2020-10-08T04:00:04Z</dcterms:created>
  <dcterms:modified xsi:type="dcterms:W3CDTF">2024-02-22T10:57:12Z</dcterms:modified>
</cp:coreProperties>
</file>