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973262D7-4A93-4288-9BCC-E785F99B0FE1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E19" i="1" s="1"/>
  <c r="D18" i="1"/>
  <c r="E18" i="1" s="1"/>
  <c r="E17" i="1"/>
  <c r="J20" i="1"/>
  <c r="E8" i="1"/>
  <c r="J18" i="1" s="1"/>
  <c r="J17" i="1" l="1"/>
  <c r="J19" i="1"/>
  <c r="J21" i="1" l="1"/>
  <c r="K17" i="1" s="1"/>
  <c r="E22" i="1" l="1"/>
  <c r="E20" i="1"/>
  <c r="E21" i="1" s="1"/>
  <c r="K20" i="1"/>
  <c r="K18" i="1"/>
  <c r="K19" i="1"/>
  <c r="K21" i="1" l="1"/>
  <c r="F21" i="1"/>
  <c r="D21" i="1"/>
  <c r="F18" i="1"/>
  <c r="F19" i="1"/>
  <c r="F17" i="1"/>
  <c r="F20" i="1"/>
  <c r="D20" i="1"/>
  <c r="J23" i="1"/>
  <c r="D22" i="1" l="1"/>
  <c r="K23" i="1"/>
  <c r="F22" i="1"/>
</calcChain>
</file>

<file path=xl/sharedStrings.xml><?xml version="1.0" encoding="utf-8"?>
<sst xmlns="http://schemas.openxmlformats.org/spreadsheetml/2006/main" count="43" uniqueCount="40">
  <si>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</si>
  <si>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</si>
  <si>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</si>
  <si>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</si>
  <si>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</si>
  <si>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</si>
  <si>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</si>
  <si>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</si>
  <si>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Sources and Uses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</si>
  <si>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Sources and Uses</t>
    </r>
  </si>
  <si>
    <t>Purchase Price Calculation</t>
  </si>
  <si>
    <t>LTM EBITDA</t>
  </si>
  <si>
    <t>Transaction Assumptions</t>
  </si>
  <si>
    <t>Cash to B/S</t>
  </si>
  <si>
    <t>Financing Assumptions</t>
  </si>
  <si>
    <t>Total Leverage Multiple</t>
  </si>
  <si>
    <t>Senior Leverage Multiple</t>
  </si>
  <si>
    <t>Uses</t>
  </si>
  <si>
    <t>$</t>
  </si>
  <si>
    <t>%</t>
  </si>
  <si>
    <t>Purchase Price</t>
  </si>
  <si>
    <t>Transaction Fees</t>
  </si>
  <si>
    <t>Financing Fees</t>
  </si>
  <si>
    <t>Total Uses</t>
  </si>
  <si>
    <t>Sources</t>
  </si>
  <si>
    <t>xEBITDA</t>
  </si>
  <si>
    <t>Revolver</t>
  </si>
  <si>
    <t>Senior Debt</t>
  </si>
  <si>
    <t>Sub Notes</t>
  </si>
  <si>
    <t>Rollover Equity</t>
  </si>
  <si>
    <t>Sponsor Equity</t>
  </si>
  <si>
    <t>Total Sources</t>
  </si>
  <si>
    <t>Check</t>
  </si>
  <si>
    <t>(×) Entry Multiple</t>
  </si>
  <si>
    <t>Sources and Uses Table</t>
  </si>
  <si>
    <t>Sources and Uses</t>
  </si>
  <si>
    <t>Purchase Enterprise Value</t>
  </si>
  <si>
    <t>Rollover (% Total Equity)</t>
  </si>
  <si>
    <t>Financing Fees (% Total Debt)</t>
  </si>
  <si>
    <t>Transaction Fees (% TEV)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</si>
</sst>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@_)"/>
    <numFmt numFmtId="169" formatCode="0.0\x_)"/>
    <numFmt numFmtId="172" formatCode="0_);\(0\)_);&quot;--&quot;_)\ 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9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9" fontId="0" fillId="0" borderId="0" xfId="0" applyNumberFormat="1" applyFont="1"/>
    <xf numFmtId="169" fontId="23" fillId="0" borderId="0" xfId="0" applyNumberFormat="1" applyFont="1"/>
    <xf numFmtId="169" fontId="23" fillId="0" borderId="18" xfId="0" applyNumberFormat="1" applyFont="1" applyBorder="1"/>
    <xf numFmtId="169" fontId="24" fillId="0" borderId="0" xfId="0" applyNumberFormat="1" applyFont="1"/>
    <xf numFmtId="165" fontId="23" fillId="0" borderId="18" xfId="0" applyNumberFormat="1" applyFont="1" applyBorder="1"/>
    <xf numFmtId="165" fontId="22" fillId="0" borderId="18" xfId="0" applyNumberFormat="1" applyFont="1" applyBorder="1"/>
    <xf numFmtId="165" fontId="23" fillId="0" borderId="0" xfId="0" applyNumberFormat="1" applyFont="1"/>
    <xf numFmtId="164" fontId="0" fillId="0" borderId="0" xfId="0" applyNumberFormat="1" applyFont="1"/>
    <xf numFmtId="164" fontId="22" fillId="0" borderId="0" xfId="0" quotePrefix="1" applyNumberFormat="1" applyFont="1"/>
    <xf numFmtId="164" fontId="22" fillId="0" borderId="0" xfId="0" applyNumberFormat="1" applyFont="1"/>
    <xf numFmtId="164" fontId="0" fillId="0" borderId="18" xfId="0" applyNumberFormat="1" applyFont="1" applyBorder="1"/>
    <xf numFmtId="164" fontId="22" fillId="0" borderId="18" xfId="0" applyNumberFormat="1" applyFont="1" applyBorder="1"/>
    <xf numFmtId="164" fontId="0" fillId="0" borderId="18" xfId="0" quotePrefix="1" applyNumberFormat="1" applyFont="1" applyBorder="1"/>
    <xf numFmtId="164" fontId="0" fillId="0" borderId="0" xfId="0" quotePrefix="1" applyNumberFormat="1" applyFont="1"/>
    <xf numFmtId="166" fontId="23" fillId="0" borderId="0" xfId="0" applyNumberFormat="1" applyFont="1"/>
    <xf numFmtId="166" fontId="23" fillId="0" borderId="18" xfId="0" applyNumberFormat="1" applyFont="1" applyBorder="1"/>
    <xf numFmtId="166" fontId="0" fillId="0" borderId="0" xfId="0" applyNumberFormat="1" applyFont="1"/>
    <xf numFmtId="164" fontId="22" fillId="12" borderId="0" xfId="0" quotePrefix="1" applyNumberFormat="1" applyFont="1" applyFill="1"/>
    <xf numFmtId="164" fontId="0" fillId="0" borderId="0" xfId="0" applyNumberFormat="1" applyFont="1" applyFill="1" applyAlignment="1"/>
    <xf numFmtId="164" fontId="22" fillId="12" borderId="0" xfId="0" applyNumberFormat="1" applyFont="1" applyFill="1" applyAlignment="1">
      <alignment horizontal="centerContinuous"/>
    </xf>
    <xf numFmtId="164" fontId="22" fillId="12" borderId="0" xfId="0" applyNumberFormat="1" applyFont="1" applyFill="1"/>
    <xf numFmtId="164" fontId="22" fillId="12" borderId="0" xfId="0" applyNumberFormat="1" applyFont="1" applyFill="1" applyAlignment="1">
      <alignment horizontal="left"/>
    </xf>
    <xf numFmtId="164" fontId="0" fillId="0" borderId="0" xfId="0" quotePrefix="1" applyNumberFormat="1" applyFont="1" applyBorder="1"/>
    <xf numFmtId="169" fontId="23" fillId="0" borderId="0" xfId="0" applyNumberFormat="1" applyFont="1" applyBorder="1"/>
    <xf numFmtId="165" fontId="0" fillId="0" borderId="0" xfId="0" applyNumberFormat="1" applyFont="1" applyBorder="1"/>
    <xf numFmtId="166" fontId="0" fillId="0" borderId="0" xfId="0" applyNumberFormat="1" applyFont="1" applyBorder="1"/>
    <xf numFmtId="164" fontId="0" fillId="0" borderId="0" xfId="0" applyNumberFormat="1" applyFont="1" applyBorder="1"/>
    <xf numFmtId="164" fontId="0" fillId="0" borderId="17" xfId="0" quotePrefix="1" applyNumberFormat="1" applyFont="1" applyFill="1" applyBorder="1"/>
    <xf numFmtId="167" fontId="0" fillId="0" borderId="17" xfId="0" quotePrefix="1" applyNumberFormat="1" applyFont="1" applyFill="1" applyBorder="1" applyAlignment="1">
      <alignment horizontal="right"/>
    </xf>
    <xf numFmtId="164" fontId="0" fillId="0" borderId="17" xfId="0" applyNumberFormat="1" applyFont="1" applyFill="1" applyBorder="1" applyAlignment="1"/>
    <xf numFmtId="164" fontId="22" fillId="13" borderId="20" xfId="0" applyNumberFormat="1" applyFont="1" applyFill="1" applyBorder="1"/>
    <xf numFmtId="169" fontId="22" fillId="13" borderId="20" xfId="0" applyNumberFormat="1" applyFont="1" applyFill="1" applyBorder="1"/>
    <xf numFmtId="165" fontId="22" fillId="13" borderId="20" xfId="0" applyNumberFormat="1" applyFont="1" applyFill="1" applyBorder="1"/>
    <xf numFmtId="166" fontId="22" fillId="13" borderId="21" xfId="0" applyNumberFormat="1" applyFont="1" applyFill="1" applyBorder="1"/>
    <xf numFmtId="164" fontId="22" fillId="0" borderId="18" xfId="0" quotePrefix="1" applyNumberFormat="1" applyFont="1" applyBorder="1"/>
    <xf numFmtId="164" fontId="22" fillId="13" borderId="20" xfId="0" quotePrefix="1" applyNumberFormat="1" applyFont="1" applyFill="1" applyBorder="1"/>
    <xf numFmtId="164" fontId="22" fillId="13" borderId="19" xfId="0" quotePrefix="1" applyNumberFormat="1" applyFont="1" applyFill="1" applyBorder="1"/>
    <xf numFmtId="172" fontId="0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DFE9F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sources-and-uses-tabl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8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9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iU/3iksANYw9lqQXxHBNpa/MgMzAmuG9B7HlE3iQeMeAzZTsCG1Th4tICmHOXPfHCYwIfTuaZq4/BSNMYGLjlw==" saltValue="VC45t0+FFoTGw78mCcCyI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Sources and Use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K2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5" width="10.77734375" style="30" customWidth="1"/>
    <col min="6" max="16384" width="10.77734375" style="30"/>
  </cols>
  <sheetData>
    <row r="2" spans="2:11" s="31" customFormat="1" ht="13.2" customHeight="1" x14ac:dyDescent="0.25">
      <c r="B2" s="32" t="s">
        <v>35</v>
      </c>
      <c r="C2" s="32"/>
      <c r="D2" s="32"/>
      <c r="E2" s="32"/>
      <c r="F2" s="32"/>
      <c r="G2" s="32"/>
      <c r="H2" s="32"/>
      <c r="I2" s="32"/>
      <c r="J2" s="32"/>
      <c r="K2" s="32"/>
    </row>
    <row r="3" spans="2:11" s="31" customFormat="1" ht="13.2" customHeight="1" x14ac:dyDescent="0.25">
      <c r="B3" s="33" t="s">
        <v>7</v>
      </c>
      <c r="C3" s="33"/>
      <c r="D3" s="33"/>
      <c r="E3" s="33"/>
      <c r="F3" s="33"/>
      <c r="G3" s="33"/>
      <c r="H3" s="33"/>
      <c r="I3" s="33"/>
      <c r="J3" s="33"/>
      <c r="K3" s="33"/>
    </row>
    <row r="5" spans="2:11" s="31" customFormat="1" ht="13.2" customHeight="1" x14ac:dyDescent="0.25">
      <c r="B5" s="72" t="s">
        <v>10</v>
      </c>
      <c r="C5" s="72"/>
      <c r="D5" s="75"/>
      <c r="E5" s="75"/>
      <c r="G5" s="72" t="s">
        <v>12</v>
      </c>
      <c r="H5" s="75"/>
      <c r="I5" s="75"/>
      <c r="J5" s="75"/>
      <c r="K5" s="75"/>
    </row>
    <row r="6" spans="2:11" ht="13.2" customHeight="1" x14ac:dyDescent="0.25">
      <c r="B6" s="67" t="s">
        <v>11</v>
      </c>
      <c r="C6" s="67"/>
      <c r="D6" s="65"/>
      <c r="E6" s="59">
        <v>25</v>
      </c>
      <c r="G6" s="67" t="s">
        <v>39</v>
      </c>
      <c r="H6" s="65"/>
      <c r="I6" s="65"/>
      <c r="J6" s="65"/>
      <c r="K6" s="70">
        <v>0.02</v>
      </c>
    </row>
    <row r="7" spans="2:11" ht="13.2" customHeight="1" x14ac:dyDescent="0.25">
      <c r="B7" s="68" t="s">
        <v>33</v>
      </c>
      <c r="C7" s="68"/>
      <c r="D7" s="62"/>
      <c r="E7" s="56">
        <v>10</v>
      </c>
      <c r="G7" s="68" t="s">
        <v>13</v>
      </c>
      <c r="H7" s="62"/>
      <c r="I7" s="62"/>
      <c r="J7" s="62"/>
      <c r="K7" s="61">
        <v>5</v>
      </c>
    </row>
    <row r="8" spans="2:11" ht="13.2" customHeight="1" x14ac:dyDescent="0.25">
      <c r="B8" s="89" t="s">
        <v>36</v>
      </c>
      <c r="C8" s="89"/>
      <c r="D8" s="66"/>
      <c r="E8" s="60">
        <f>+E6*E7</f>
        <v>250</v>
      </c>
      <c r="G8" s="68" t="s">
        <v>37</v>
      </c>
      <c r="H8" s="62"/>
      <c r="I8" s="62"/>
      <c r="J8" s="62"/>
      <c r="K8" s="69">
        <v>0.1</v>
      </c>
    </row>
    <row r="9" spans="2:11" ht="13.2" customHeight="1" x14ac:dyDescent="0.25">
      <c r="B9" s="63"/>
      <c r="C9" s="63"/>
      <c r="D9" s="64"/>
      <c r="E9" s="64"/>
      <c r="F9" s="64"/>
    </row>
    <row r="10" spans="2:11" s="31" customFormat="1" ht="13.2" customHeight="1" x14ac:dyDescent="0.25">
      <c r="G10" s="72" t="s">
        <v>14</v>
      </c>
      <c r="H10" s="75"/>
      <c r="I10" s="75"/>
      <c r="J10" s="75"/>
      <c r="K10" s="75"/>
    </row>
    <row r="11" spans="2:11" ht="13.2" customHeight="1" x14ac:dyDescent="0.25">
      <c r="G11" s="67" t="s">
        <v>15</v>
      </c>
      <c r="H11" s="65"/>
      <c r="I11" s="65"/>
      <c r="J11" s="65"/>
      <c r="K11" s="57">
        <v>7</v>
      </c>
    </row>
    <row r="12" spans="2:11" ht="13.2" customHeight="1" x14ac:dyDescent="0.25">
      <c r="G12" s="68" t="s">
        <v>16</v>
      </c>
      <c r="H12" s="62"/>
      <c r="I12" s="62"/>
      <c r="J12" s="62"/>
      <c r="K12" s="56">
        <v>4</v>
      </c>
    </row>
    <row r="13" spans="2:11" ht="13.2" customHeight="1" x14ac:dyDescent="0.25">
      <c r="G13" s="68" t="s">
        <v>38</v>
      </c>
      <c r="H13" s="62"/>
      <c r="I13" s="62"/>
      <c r="J13" s="62"/>
      <c r="K13" s="69">
        <v>3.5000000000000003E-2</v>
      </c>
    </row>
    <row r="14" spans="2:11" ht="13.2" customHeight="1" x14ac:dyDescent="0.25">
      <c r="H14" s="68"/>
      <c r="I14" s="62"/>
      <c r="J14" s="62"/>
      <c r="K14" s="62"/>
    </row>
    <row r="15" spans="2:11" s="31" customFormat="1" ht="13.2" customHeight="1" x14ac:dyDescent="0.25">
      <c r="B15" s="76" t="s">
        <v>34</v>
      </c>
      <c r="C15" s="76"/>
      <c r="D15" s="74"/>
      <c r="E15" s="74"/>
      <c r="F15" s="74"/>
      <c r="G15" s="74"/>
      <c r="H15" s="74"/>
      <c r="I15" s="74"/>
      <c r="J15" s="74"/>
      <c r="K15" s="74"/>
    </row>
    <row r="16" spans="2:11" s="73" customFormat="1" ht="13.2" customHeight="1" x14ac:dyDescent="0.25">
      <c r="B16" s="82" t="s">
        <v>24</v>
      </c>
      <c r="C16" s="82"/>
      <c r="D16" s="83" t="s">
        <v>25</v>
      </c>
      <c r="E16" s="83" t="s">
        <v>18</v>
      </c>
      <c r="F16" s="83" t="s">
        <v>19</v>
      </c>
      <c r="G16" s="84"/>
      <c r="H16" s="82" t="s">
        <v>17</v>
      </c>
      <c r="I16" s="82"/>
      <c r="J16" s="83" t="s">
        <v>18</v>
      </c>
      <c r="K16" s="83" t="s">
        <v>19</v>
      </c>
    </row>
    <row r="17" spans="2:11" ht="13.2" customHeight="1" x14ac:dyDescent="0.25">
      <c r="B17" s="77" t="s">
        <v>26</v>
      </c>
      <c r="C17" s="77"/>
      <c r="D17" s="78">
        <v>0</v>
      </c>
      <c r="E17" s="79">
        <f>+D17*$E$6</f>
        <v>0</v>
      </c>
      <c r="F17" s="80">
        <f>+E17/$E$22</f>
        <v>0</v>
      </c>
      <c r="H17" s="77" t="s">
        <v>20</v>
      </c>
      <c r="I17" s="81"/>
      <c r="J17" s="79">
        <f>+E8</f>
        <v>250</v>
      </c>
      <c r="K17" s="80">
        <f>+J17/$J$21</f>
        <v>0.93940817285110378</v>
      </c>
    </row>
    <row r="18" spans="2:11" ht="13.2" customHeight="1" x14ac:dyDescent="0.25">
      <c r="B18" s="68" t="s">
        <v>27</v>
      </c>
      <c r="C18" s="68"/>
      <c r="D18" s="58">
        <f>+K12</f>
        <v>4</v>
      </c>
      <c r="E18" s="62">
        <f>+D18*$E$6</f>
        <v>100</v>
      </c>
      <c r="F18" s="71">
        <f>+E18/$E$22</f>
        <v>0.3757632691404415</v>
      </c>
      <c r="H18" s="68" t="s">
        <v>21</v>
      </c>
      <c r="I18" s="62"/>
      <c r="J18" s="62">
        <f>+K6*E8</f>
        <v>5</v>
      </c>
      <c r="K18" s="71">
        <f>+J18/$J$21</f>
        <v>1.8788163457022077E-2</v>
      </c>
    </row>
    <row r="19" spans="2:11" ht="13.2" customHeight="1" x14ac:dyDescent="0.25">
      <c r="B19" s="68" t="s">
        <v>28</v>
      </c>
      <c r="C19" s="68"/>
      <c r="D19" s="58">
        <f>+K11-K12</f>
        <v>3</v>
      </c>
      <c r="E19" s="62">
        <f>+D19*$E$6</f>
        <v>75</v>
      </c>
      <c r="F19" s="71">
        <f>+E19/$E$22</f>
        <v>0.28182245185533117</v>
      </c>
      <c r="H19" s="68" t="s">
        <v>22</v>
      </c>
      <c r="I19" s="62"/>
      <c r="J19" s="62">
        <f>+SUM(E17:E19)*K13</f>
        <v>6.1250000000000009</v>
      </c>
      <c r="K19" s="71">
        <f>+J19/$J$21</f>
        <v>2.3015500234852045E-2</v>
      </c>
    </row>
    <row r="20" spans="2:11" ht="13.2" customHeight="1" x14ac:dyDescent="0.25">
      <c r="B20" s="68" t="s">
        <v>29</v>
      </c>
      <c r="C20" s="68"/>
      <c r="D20" s="58">
        <f>+E20/$E$6</f>
        <v>0.36450000000000005</v>
      </c>
      <c r="E20" s="62">
        <f>+(J21-SUM(E17:E19))*K8</f>
        <v>9.1125000000000007</v>
      </c>
      <c r="F20" s="71">
        <f>+E20/$E$22</f>
        <v>3.4241427900422734E-2</v>
      </c>
      <c r="H20" s="68" t="s">
        <v>13</v>
      </c>
      <c r="I20" s="62"/>
      <c r="J20" s="62">
        <f>+K7</f>
        <v>5</v>
      </c>
      <c r="K20" s="71">
        <f>+J20/$J$21</f>
        <v>1.8788163457022077E-2</v>
      </c>
    </row>
    <row r="21" spans="2:11" ht="13.2" customHeight="1" x14ac:dyDescent="0.25">
      <c r="B21" s="68" t="s">
        <v>30</v>
      </c>
      <c r="C21" s="68"/>
      <c r="D21" s="55">
        <f>+E21/$E$6</f>
        <v>3.2804999999999995</v>
      </c>
      <c r="E21" s="62">
        <f>+J21-SUM(E17:E20)</f>
        <v>82.012499999999989</v>
      </c>
      <c r="F21" s="71">
        <f>+E21/$E$22</f>
        <v>0.30817285110380455</v>
      </c>
      <c r="H21" s="91" t="s">
        <v>23</v>
      </c>
      <c r="I21" s="85"/>
      <c r="J21" s="87">
        <f>+SUM(J17:J20)</f>
        <v>266.125</v>
      </c>
      <c r="K21" s="88">
        <f>+SUM(K17:K20)</f>
        <v>0.99999999999999989</v>
      </c>
    </row>
    <row r="22" spans="2:11" ht="13.2" customHeight="1" x14ac:dyDescent="0.25">
      <c r="B22" s="91" t="s">
        <v>31</v>
      </c>
      <c r="C22" s="90"/>
      <c r="D22" s="86">
        <f>SUM(D17:D21)</f>
        <v>10.645</v>
      </c>
      <c r="E22" s="87">
        <f>+J21</f>
        <v>266.125</v>
      </c>
      <c r="F22" s="88">
        <f>SUM(F17:F21)</f>
        <v>1</v>
      </c>
    </row>
    <row r="23" spans="2:11" ht="13.2" customHeight="1" x14ac:dyDescent="0.25">
      <c r="B23" s="62"/>
      <c r="C23" s="62"/>
      <c r="D23" s="62"/>
      <c r="E23" s="62"/>
      <c r="F23" s="62"/>
      <c r="H23" s="68" t="s">
        <v>32</v>
      </c>
      <c r="I23" s="62"/>
      <c r="J23" s="92">
        <f>+SUM(E17:E21)-SUM(J17:J20)</f>
        <v>0</v>
      </c>
      <c r="K23" s="92">
        <f>+SUM(F17:F21)-SUM(K17:K20)</f>
        <v>0</v>
      </c>
    </row>
    <row r="24" spans="2:11" ht="13.2" customHeight="1" x14ac:dyDescent="0.25">
      <c r="G24" s="6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2022-10-10T03:57:56Z</dcterms:modified>
</cp:coreProperties>
</file>