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BA65D3FC-B60E-447E-9BA4-3CF6D710EF98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E13" i="1"/>
  <c r="E14" i="1" s="1"/>
  <c r="E15" i="1" s="1"/>
  <c r="E17" i="1" s="1"/>
  <c r="E18" i="1" s="1"/>
  <c r="J13" i="1"/>
  <c r="G14" i="1"/>
  <c r="G15" i="1" s="1"/>
  <c r="J14" i="1"/>
  <c r="J15" i="1"/>
  <c r="J16" i="1" l="1"/>
  <c r="J9" i="1" s="1"/>
  <c r="J10" i="1" s="1"/>
  <c r="J18" i="1" s="1"/>
</calcChain>
</file>

<file path=xl/sharedStrings.xml><?xml version="1.0" encoding="utf-8"?>
<sst xmlns="http://schemas.openxmlformats.org/spreadsheetml/2006/main" count="34" uniqueCount="32">
  <si>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</si>
  <si>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</si>
  <si>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</si>
  <si>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</si>
  <si>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</si>
  <si>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</si>
  <si>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</si>
  <si>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Treasury Stock Method (TSM)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</si>
  <si>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Treasury Stock Method (TSM)</t>
    </r>
  </si>
  <si>
    <t>Diluted Equity Value</t>
  </si>
  <si>
    <t>Net Dilution</t>
  </si>
  <si>
    <t>Net Impact</t>
  </si>
  <si>
    <t>Strike ($)</t>
  </si>
  <si>
    <t>Shares (#)</t>
  </si>
  <si>
    <t>Options</t>
  </si>
  <si>
    <t>Fully Diluted Shares Outstanding</t>
  </si>
  <si>
    <t>Plus: Net Dilution</t>
  </si>
  <si>
    <t>Basic Shares Outstanding</t>
  </si>
  <si>
    <t>Current Share Price</t>
  </si>
  <si>
    <t>Treasury Stock Method (TSM)</t>
  </si>
  <si>
    <t>Diluted EPS</t>
  </si>
  <si>
    <t>Diluted Shares Outstanding</t>
  </si>
  <si>
    <t>New Shares Issued</t>
  </si>
  <si>
    <t>Shares Repurchased</t>
  </si>
  <si>
    <t>Proceeds from Exercise</t>
  </si>
  <si>
    <t>Basic EPS</t>
  </si>
  <si>
    <t>Current Market Price</t>
  </si>
  <si>
    <t>Average Exercise Price</t>
  </si>
  <si>
    <t>"In-the-Money" Securities</t>
  </si>
  <si>
    <t>Net Income</t>
  </si>
  <si>
    <t>($ in 000s except per share figures)</t>
  </si>
  <si>
    <t>Basic and Diluted Earnings Per Share (EPS)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</si>
</sst>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_);\(#,##0\);\-\-_);@_)"/>
    <numFmt numFmtId="165" formatCode="&quot;$&quot;#,##0_);\(&quot;$&quot;#,##0\);\-\-_);@_)"/>
    <numFmt numFmtId="168" formatCode="#,##0_);\(#,##0\)_);&quot;--&quot;_)"/>
    <numFmt numFmtId="169" formatCode="#,##0_);\(#,##0\);\-\-_)"/>
    <numFmt numFmtId="171" formatCode="&quot;Tranche&quot;\ 0"/>
    <numFmt numFmtId="172" formatCode="@_)"/>
    <numFmt numFmtId="173" formatCode="&quot;$&quot;#,##0.00_);\(&quot;$&quot;#,##0.00\)_);&quot;--&quot;_)"/>
    <numFmt numFmtId="175" formatCode="&quot;$&quot;#,##0.00_);\(&quot;$&quot;#,##0.00\);\-\-_);@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sz val="10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91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8" fontId="0" fillId="0" borderId="0" xfId="0" applyNumberFormat="1"/>
    <xf numFmtId="0" fontId="23" fillId="0" borderId="18" xfId="0" applyFont="1" applyBorder="1" applyAlignment="1">
      <alignment horizontal="right"/>
    </xf>
    <xf numFmtId="168" fontId="0" fillId="0" borderId="18" xfId="0" applyNumberFormat="1" applyBorder="1"/>
    <xf numFmtId="0" fontId="23" fillId="0" borderId="18" xfId="0" applyFont="1" applyBorder="1"/>
    <xf numFmtId="171" fontId="0" fillId="0" borderId="0" xfId="0" applyNumberFormat="1" applyAlignment="1">
      <alignment horizontal="left"/>
    </xf>
    <xf numFmtId="171" fontId="0" fillId="0" borderId="18" xfId="0" applyNumberFormat="1" applyBorder="1" applyAlignment="1">
      <alignment horizontal="left"/>
    </xf>
    <xf numFmtId="172" fontId="23" fillId="0" borderId="0" xfId="0" applyNumberFormat="1" applyFont="1" applyAlignment="1">
      <alignment horizontal="right"/>
    </xf>
    <xf numFmtId="0" fontId="23" fillId="0" borderId="0" xfId="0" applyFont="1"/>
    <xf numFmtId="173" fontId="24" fillId="0" borderId="0" xfId="0" applyNumberFormat="1" applyFont="1" applyAlignment="1">
      <alignment horizontal="right"/>
    </xf>
    <xf numFmtId="168" fontId="0" fillId="0" borderId="0" xfId="0" quotePrefix="1" applyNumberFormat="1"/>
    <xf numFmtId="165" fontId="24" fillId="0" borderId="0" xfId="0" applyNumberFormat="1" applyFont="1" applyAlignment="1">
      <alignment horizontal="right"/>
    </xf>
    <xf numFmtId="165" fontId="0" fillId="0" borderId="0" xfId="0" applyNumberFormat="1"/>
    <xf numFmtId="164" fontId="0" fillId="0" borderId="0" xfId="0" applyNumberFormat="1"/>
    <xf numFmtId="164" fontId="24" fillId="13" borderId="0" xfId="0" applyNumberFormat="1" applyFont="1" applyFill="1"/>
    <xf numFmtId="164" fontId="11" fillId="13" borderId="0" xfId="0" applyNumberFormat="1" applyFont="1" applyFill="1"/>
    <xf numFmtId="164" fontId="0" fillId="0" borderId="18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64" fontId="20" fillId="0" borderId="18" xfId="0" applyNumberFormat="1" applyFont="1" applyBorder="1" applyAlignment="1">
      <alignment horizontal="right"/>
    </xf>
    <xf numFmtId="164" fontId="24" fillId="13" borderId="18" xfId="0" applyNumberFormat="1" applyFont="1" applyFill="1" applyBorder="1" applyAlignment="1">
      <alignment horizontal="right"/>
    </xf>
    <xf numFmtId="164" fontId="24" fillId="13" borderId="0" xfId="0" applyNumberFormat="1" applyFont="1" applyFill="1" applyAlignment="1">
      <alignment horizontal="right"/>
    </xf>
    <xf numFmtId="175" fontId="24" fillId="13" borderId="18" xfId="0" applyNumberFormat="1" applyFont="1" applyFill="1" applyBorder="1" applyAlignment="1">
      <alignment horizontal="right"/>
    </xf>
    <xf numFmtId="175" fontId="24" fillId="13" borderId="0" xfId="0" applyNumberFormat="1" applyFont="1" applyFill="1" applyAlignment="1">
      <alignment horizontal="right"/>
    </xf>
    <xf numFmtId="175" fontId="24" fillId="0" borderId="0" xfId="0" applyNumberFormat="1" applyFont="1" applyAlignment="1">
      <alignment horizontal="right"/>
    </xf>
    <xf numFmtId="0" fontId="23" fillId="14" borderId="19" xfId="0" applyFont="1" applyFill="1" applyBorder="1"/>
    <xf numFmtId="0" fontId="23" fillId="14" borderId="20" xfId="0" applyFont="1" applyFill="1" applyBorder="1"/>
    <xf numFmtId="169" fontId="20" fillId="14" borderId="21" xfId="0" applyNumberFormat="1" applyFont="1" applyFill="1" applyBorder="1"/>
    <xf numFmtId="168" fontId="23" fillId="12" borderId="18" xfId="0" quotePrefix="1" applyNumberFormat="1" applyFont="1" applyFill="1" applyBorder="1"/>
    <xf numFmtId="168" fontId="23" fillId="12" borderId="18" xfId="0" applyNumberFormat="1" applyFont="1" applyFill="1" applyBorder="1"/>
    <xf numFmtId="173" fontId="23" fillId="12" borderId="18" xfId="0" applyNumberFormat="1" applyFont="1" applyFill="1" applyBorder="1"/>
    <xf numFmtId="165" fontId="23" fillId="12" borderId="18" xfId="0" applyNumberFormat="1" applyFont="1" applyFill="1" applyBorder="1"/>
    <xf numFmtId="168" fontId="20" fillId="0" borderId="0" xfId="0" quotePrefix="1" applyNumberFormat="1" applyFont="1" applyFill="1"/>
    <xf numFmtId="168" fontId="25" fillId="0" borderId="0" xfId="0" applyNumberFormat="1" applyFont="1" applyFill="1"/>
    <xf numFmtId="168" fontId="0" fillId="0" borderId="18" xfId="0" quotePrefix="1" applyNumberFormat="1" applyBorder="1"/>
    <xf numFmtId="164" fontId="24" fillId="0" borderId="18" xfId="0" applyNumberFormat="1" applyFont="1" applyBorder="1" applyAlignment="1">
      <alignment horizontal="right"/>
    </xf>
    <xf numFmtId="0" fontId="0" fillId="0" borderId="18" xfId="0" applyBorder="1"/>
    <xf numFmtId="175" fontId="24" fillId="0" borderId="18" xfId="0" applyNumberFormat="1" applyFont="1" applyBorder="1" applyAlignment="1">
      <alignment horizontal="right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treasury-stock-method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7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8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z6eRvPYpsxKVa3FzsRh4P/h+i31bRlHKFHaHTpwqbmQGwj/87PXJ4AEZSYUoDbQEoHTyQRKATj8jVQauLnS7/w==" saltValue="omY8ztA9WW7niAqUtyPyn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Treasury Stock Method (TSM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J18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3" width="10.77734375" style="30" customWidth="1"/>
    <col min="4" max="5" width="10.77734375" style="30"/>
    <col min="6" max="6" width="2.77734375" style="30" customWidth="1"/>
    <col min="7" max="16384" width="10.77734375" style="30"/>
  </cols>
  <sheetData>
    <row r="2" spans="2:10" s="31" customFormat="1" ht="13.2" customHeight="1" x14ac:dyDescent="0.25">
      <c r="B2" s="32" t="s">
        <v>19</v>
      </c>
      <c r="C2" s="32"/>
      <c r="D2" s="32"/>
      <c r="E2" s="32"/>
      <c r="F2" s="32"/>
      <c r="G2" s="32"/>
      <c r="H2" s="32"/>
      <c r="I2" s="32"/>
      <c r="J2" s="32"/>
    </row>
    <row r="3" spans="2:10" s="31" customFormat="1" ht="13.2" customHeight="1" x14ac:dyDescent="0.25">
      <c r="B3" s="33" t="s">
        <v>30</v>
      </c>
      <c r="C3" s="33"/>
      <c r="D3" s="33"/>
      <c r="E3" s="33"/>
      <c r="F3" s="33"/>
      <c r="G3" s="33"/>
      <c r="H3" s="33"/>
      <c r="I3" s="33"/>
      <c r="J3" s="33"/>
    </row>
    <row r="5" spans="2:10" ht="13.2" customHeight="1" x14ac:dyDescent="0.25">
      <c r="B5" s="85" t="s">
        <v>31</v>
      </c>
      <c r="C5" s="85"/>
      <c r="D5" s="85"/>
      <c r="E5" s="86"/>
      <c r="G5" s="85" t="s">
        <v>19</v>
      </c>
      <c r="H5" s="85"/>
      <c r="I5" s="85"/>
      <c r="J5" s="86"/>
    </row>
    <row r="6" spans="2:10" ht="13.2" customHeight="1" x14ac:dyDescent="0.25">
      <c r="B6" s="87" t="s">
        <v>17</v>
      </c>
      <c r="C6" s="57"/>
      <c r="D6" s="57"/>
      <c r="E6" s="88">
        <v>100000</v>
      </c>
      <c r="G6" s="89" t="s">
        <v>18</v>
      </c>
      <c r="H6" s="89"/>
      <c r="I6" s="89"/>
      <c r="J6" s="90">
        <v>20</v>
      </c>
    </row>
    <row r="7" spans="2:10" ht="13.2" customHeight="1" x14ac:dyDescent="0.25">
      <c r="B7" s="64" t="s">
        <v>29</v>
      </c>
      <c r="C7" s="55"/>
      <c r="D7" s="55"/>
      <c r="E7" s="65">
        <v>200000</v>
      </c>
      <c r="G7"/>
      <c r="H7"/>
      <c r="I7"/>
      <c r="J7" s="63"/>
    </row>
    <row r="8" spans="2:10" ht="13.2" customHeight="1" x14ac:dyDescent="0.25">
      <c r="B8" s="64" t="s">
        <v>28</v>
      </c>
      <c r="C8" s="55"/>
      <c r="D8" s="55"/>
      <c r="E8" s="65">
        <v>10000</v>
      </c>
      <c r="G8" t="s">
        <v>17</v>
      </c>
      <c r="H8"/>
      <c r="I8"/>
      <c r="J8" s="68">
        <v>10000</v>
      </c>
    </row>
    <row r="9" spans="2:10" ht="13.2" customHeight="1" x14ac:dyDescent="0.25">
      <c r="B9" s="64" t="s">
        <v>27</v>
      </c>
      <c r="C9" s="55"/>
      <c r="D9" s="55"/>
      <c r="E9" s="77">
        <v>25</v>
      </c>
      <c r="G9" t="s">
        <v>16</v>
      </c>
      <c r="H9"/>
      <c r="I9"/>
      <c r="J9" s="69">
        <f>+J16</f>
        <v>100</v>
      </c>
    </row>
    <row r="10" spans="2:10" ht="13.2" customHeight="1" x14ac:dyDescent="0.25">
      <c r="B10" s="64" t="s">
        <v>26</v>
      </c>
      <c r="C10" s="55"/>
      <c r="D10" s="55"/>
      <c r="E10" s="77">
        <v>50</v>
      </c>
      <c r="G10" s="78" t="s">
        <v>15</v>
      </c>
      <c r="H10" s="79"/>
      <c r="I10" s="79"/>
      <c r="J10" s="80">
        <f>+J8+J9</f>
        <v>10100</v>
      </c>
    </row>
    <row r="11" spans="2:10" ht="13.2" customHeight="1" x14ac:dyDescent="0.25">
      <c r="B11" s="81" t="s">
        <v>25</v>
      </c>
      <c r="C11" s="82"/>
      <c r="D11" s="82"/>
      <c r="E11" s="83">
        <f>+E7/E6</f>
        <v>2</v>
      </c>
      <c r="G11"/>
      <c r="H11"/>
      <c r="I11"/>
      <c r="J11"/>
    </row>
    <row r="12" spans="2:10" ht="13.2" customHeight="1" x14ac:dyDescent="0.25">
      <c r="B12" s="55"/>
      <c r="C12" s="55"/>
      <c r="D12" s="55"/>
      <c r="E12" s="55"/>
      <c r="G12" s="62" t="s">
        <v>14</v>
      </c>
      <c r="H12" s="61" t="s">
        <v>13</v>
      </c>
      <c r="I12" s="61" t="s">
        <v>12</v>
      </c>
      <c r="J12" s="61" t="s">
        <v>11</v>
      </c>
    </row>
    <row r="13" spans="2:10" s="31" customFormat="1" ht="13.2" customHeight="1" x14ac:dyDescent="0.25">
      <c r="B13" s="64" t="s">
        <v>24</v>
      </c>
      <c r="C13" s="55"/>
      <c r="D13" s="55"/>
      <c r="E13" s="66">
        <f>+E9*E8</f>
        <v>250000</v>
      </c>
      <c r="G13" s="60">
        <v>1</v>
      </c>
      <c r="H13" s="73">
        <v>100</v>
      </c>
      <c r="I13" s="75">
        <v>10</v>
      </c>
      <c r="J13" s="70">
        <f>IF(I13&lt;$J$6,H13-(I13*H13)/$J$6,0)</f>
        <v>50</v>
      </c>
    </row>
    <row r="14" spans="2:10" ht="13.2" customHeight="1" x14ac:dyDescent="0.25">
      <c r="B14" s="64" t="s">
        <v>23</v>
      </c>
      <c r="C14" s="55"/>
      <c r="D14" s="55"/>
      <c r="E14" s="67">
        <f>+E13/E10</f>
        <v>5000</v>
      </c>
      <c r="G14" s="59">
        <f>+G13+1</f>
        <v>2</v>
      </c>
      <c r="H14" s="74">
        <v>200</v>
      </c>
      <c r="I14" s="76">
        <v>15</v>
      </c>
      <c r="J14" s="71">
        <f>IF(I14&lt;$J$6,H14-(I14*H14)/$J$6,0)</f>
        <v>50</v>
      </c>
    </row>
    <row r="15" spans="2:10" ht="13.2" customHeight="1" x14ac:dyDescent="0.25">
      <c r="B15" s="64" t="s">
        <v>22</v>
      </c>
      <c r="C15" s="55"/>
      <c r="D15" s="55"/>
      <c r="E15" s="67">
        <f>+E8-E14</f>
        <v>5000</v>
      </c>
      <c r="G15" s="59">
        <f>+G14+1</f>
        <v>3</v>
      </c>
      <c r="H15" s="74">
        <v>250</v>
      </c>
      <c r="I15" s="76">
        <v>25</v>
      </c>
      <c r="J15" s="71">
        <f>IF(I15&lt;$J$6,H15-(I15*H15)/$J$6,0)</f>
        <v>0</v>
      </c>
    </row>
    <row r="16" spans="2:10" ht="13.2" customHeight="1" x14ac:dyDescent="0.25">
      <c r="B16" s="55"/>
      <c r="C16" s="55"/>
      <c r="D16" s="55"/>
      <c r="E16" s="55"/>
      <c r="G16" s="58" t="s">
        <v>10</v>
      </c>
      <c r="H16" s="56"/>
      <c r="I16" s="56"/>
      <c r="J16" s="72">
        <f>SUM(J13:J15)</f>
        <v>100</v>
      </c>
    </row>
    <row r="17" spans="2:10" ht="13.2" customHeight="1" x14ac:dyDescent="0.25">
      <c r="B17" s="64" t="s">
        <v>21</v>
      </c>
      <c r="C17" s="55"/>
      <c r="D17" s="55"/>
      <c r="E17" s="67">
        <f>+E6+E15</f>
        <v>105000</v>
      </c>
      <c r="G17" s="55"/>
      <c r="H17" s="55"/>
      <c r="I17" s="55"/>
      <c r="J17" s="55"/>
    </row>
    <row r="18" spans="2:10" ht="13.2" customHeight="1" x14ac:dyDescent="0.25">
      <c r="B18" s="81" t="s">
        <v>20</v>
      </c>
      <c r="C18" s="82"/>
      <c r="D18" s="82"/>
      <c r="E18" s="83">
        <f>+E7/E17</f>
        <v>1.9047619047619047</v>
      </c>
      <c r="G18" s="82" t="s">
        <v>9</v>
      </c>
      <c r="H18" s="82"/>
      <c r="I18" s="82"/>
      <c r="J18" s="84">
        <f>+J6*J10</f>
        <v>202000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2022-09-29T11:08:32Z</dcterms:modified>
</cp:coreProperties>
</file>