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filterPrivacy="1" defaultThemeVersion="166925"/>
  <xr:revisionPtr revIDLastSave="0" documentId="13_ncr:1_{1FC273B5-CA8C-4137-A27D-98119373092F}" xr6:coauthVersionLast="47" xr6:coauthVersionMax="47" xr10:uidLastSave="{00000000-0000-0000-0000-000000000000}"/>
  <bookViews>
    <workbookView xWindow="-103" yWindow="-103" windowWidth="33120" windowHeight="18000" xr2:uid="{9A1F09D2-4900-44BE-B174-911E4374DC74}"/>
  </bookViews>
  <sheets>
    <sheet name="Cover" sheetId="1" r:id="rId1"/>
    <sheet name="Model" sheetId="2" r:id="rId2"/>
  </sheets>
  <definedNames>
    <definedName name="Circ">Model!$L$3</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 i="2" l="1"/>
  <c r="E8" i="2"/>
  <c r="H57" i="2" s="1"/>
  <c r="E7" i="2"/>
  <c r="B5" i="1"/>
  <c r="G73" i="2"/>
  <c r="G70" i="2"/>
  <c r="G62" i="2"/>
  <c r="H62" i="2" s="1"/>
  <c r="F62" i="2"/>
  <c r="G59" i="2"/>
  <c r="G50" i="2"/>
  <c r="F50" i="2"/>
  <c r="H50" i="2" s="1"/>
  <c r="I38" i="2"/>
  <c r="J25" i="2"/>
  <c r="K25" i="2" s="1"/>
  <c r="L25" i="2" s="1"/>
  <c r="I25" i="2"/>
  <c r="J24" i="2"/>
  <c r="K24" i="2" s="1"/>
  <c r="L24" i="2" s="1"/>
  <c r="I24" i="2"/>
  <c r="I22" i="2"/>
  <c r="H22" i="2"/>
  <c r="I16" i="2"/>
  <c r="H16" i="2"/>
  <c r="J15" i="2"/>
  <c r="J22" i="2" s="1"/>
  <c r="I15" i="2"/>
  <c r="J14" i="2"/>
  <c r="J16" i="2" s="1"/>
  <c r="I14" i="2"/>
  <c r="D9" i="2"/>
  <c r="H68" i="2" s="1"/>
  <c r="L8" i="2"/>
  <c r="H58" i="2" l="1"/>
  <c r="H69" i="2"/>
  <c r="I50" i="2"/>
  <c r="J38" i="2"/>
  <c r="I62" i="2"/>
  <c r="H43" i="2"/>
  <c r="L7" i="2"/>
  <c r="L9" i="2"/>
  <c r="E10" i="2"/>
  <c r="K14" i="2"/>
  <c r="K15" i="2"/>
  <c r="J62" i="2" l="1"/>
  <c r="J50" i="2"/>
  <c r="K38" i="2"/>
  <c r="L14" i="2"/>
  <c r="K16" i="2"/>
  <c r="H47" i="2"/>
  <c r="H27" i="2"/>
  <c r="K22" i="2"/>
  <c r="L15" i="2"/>
  <c r="L22" i="2" s="1"/>
  <c r="H18" i="2"/>
  <c r="L10" i="2"/>
  <c r="L16" i="2" l="1"/>
  <c r="L38" i="2"/>
  <c r="K62" i="2"/>
  <c r="K50" i="2"/>
  <c r="I18" i="2"/>
  <c r="H23" i="2"/>
  <c r="L50" i="2" l="1"/>
  <c r="L62" i="2"/>
  <c r="I23" i="2"/>
  <c r="J18" i="2"/>
  <c r="K18" i="2" l="1"/>
  <c r="J23" i="2"/>
  <c r="K23" i="2" l="1"/>
  <c r="L18" i="2"/>
  <c r="L23" i="2" s="1"/>
  <c r="H17" i="2" l="1"/>
  <c r="I17" i="2"/>
  <c r="J17" i="2"/>
  <c r="K17" i="2"/>
  <c r="L17" i="2"/>
  <c r="H19" i="2"/>
  <c r="I19" i="2"/>
  <c r="J19" i="2"/>
  <c r="K19" i="2"/>
  <c r="L19" i="2"/>
  <c r="H20" i="2"/>
  <c r="I20" i="2"/>
  <c r="J20" i="2"/>
  <c r="K20" i="2"/>
  <c r="L20" i="2"/>
  <c r="H21" i="2"/>
  <c r="I21" i="2"/>
  <c r="J21" i="2"/>
  <c r="K21" i="2"/>
  <c r="L21" i="2"/>
  <c r="H26" i="2"/>
  <c r="I26" i="2"/>
  <c r="J26" i="2"/>
  <c r="K26" i="2"/>
  <c r="L26" i="2"/>
  <c r="I27" i="2"/>
  <c r="J27" i="2"/>
  <c r="K27" i="2"/>
  <c r="L27" i="2"/>
  <c r="H28" i="2"/>
  <c r="I28" i="2"/>
  <c r="J28" i="2"/>
  <c r="K28" i="2"/>
  <c r="L28" i="2"/>
  <c r="H29" i="2"/>
  <c r="I29" i="2"/>
  <c r="J29" i="2"/>
  <c r="K29" i="2"/>
  <c r="L29" i="2"/>
  <c r="H30" i="2"/>
  <c r="I30" i="2"/>
  <c r="J30" i="2"/>
  <c r="K30" i="2"/>
  <c r="L30" i="2"/>
  <c r="I32" i="2"/>
  <c r="J32" i="2"/>
  <c r="K32" i="2"/>
  <c r="L32" i="2"/>
  <c r="H33" i="2"/>
  <c r="I33" i="2"/>
  <c r="J33" i="2"/>
  <c r="K33" i="2"/>
  <c r="L33" i="2"/>
  <c r="H34" i="2"/>
  <c r="I34" i="2"/>
  <c r="J34" i="2"/>
  <c r="K34" i="2"/>
  <c r="L34" i="2"/>
  <c r="H40" i="2"/>
  <c r="I40" i="2"/>
  <c r="J40" i="2"/>
  <c r="K40" i="2"/>
  <c r="L40" i="2"/>
  <c r="I43" i="2"/>
  <c r="J43" i="2"/>
  <c r="K43" i="2"/>
  <c r="L43" i="2"/>
  <c r="H44" i="2"/>
  <c r="I44" i="2"/>
  <c r="J44" i="2"/>
  <c r="K44" i="2"/>
  <c r="L44" i="2"/>
  <c r="H45" i="2"/>
  <c r="I45" i="2"/>
  <c r="J45" i="2"/>
  <c r="K45" i="2"/>
  <c r="L45" i="2"/>
  <c r="I47" i="2"/>
  <c r="J47" i="2"/>
  <c r="K47" i="2"/>
  <c r="L47" i="2"/>
  <c r="H48" i="2"/>
  <c r="I48" i="2"/>
  <c r="J48" i="2"/>
  <c r="K48" i="2"/>
  <c r="L48" i="2"/>
  <c r="H51" i="2"/>
  <c r="I51" i="2"/>
  <c r="J51" i="2"/>
  <c r="K51" i="2"/>
  <c r="L51" i="2"/>
  <c r="H52" i="2"/>
  <c r="I52" i="2"/>
  <c r="J52" i="2"/>
  <c r="K52" i="2"/>
  <c r="L52" i="2"/>
  <c r="H54" i="2"/>
  <c r="I54" i="2"/>
  <c r="J54" i="2"/>
  <c r="K54" i="2"/>
  <c r="L54" i="2"/>
  <c r="I57" i="2"/>
  <c r="J57" i="2"/>
  <c r="K57" i="2"/>
  <c r="L57" i="2"/>
  <c r="I58" i="2"/>
  <c r="J58" i="2"/>
  <c r="K58" i="2"/>
  <c r="L58" i="2"/>
  <c r="H59" i="2"/>
  <c r="I59" i="2"/>
  <c r="J59" i="2"/>
  <c r="K59" i="2"/>
  <c r="L59" i="2"/>
  <c r="H60" i="2"/>
  <c r="I60" i="2"/>
  <c r="J60" i="2"/>
  <c r="K60" i="2"/>
  <c r="L60" i="2"/>
  <c r="H63" i="2"/>
  <c r="I63" i="2"/>
  <c r="J63" i="2"/>
  <c r="K63" i="2"/>
  <c r="L63" i="2"/>
  <c r="H65" i="2"/>
  <c r="I65" i="2"/>
  <c r="J65" i="2"/>
  <c r="K65" i="2"/>
  <c r="L65" i="2"/>
  <c r="I68" i="2"/>
  <c r="J68" i="2"/>
  <c r="K68" i="2"/>
  <c r="L68" i="2"/>
  <c r="I69" i="2"/>
  <c r="J69" i="2"/>
  <c r="K69" i="2"/>
  <c r="L69" i="2"/>
  <c r="H70" i="2"/>
  <c r="I70" i="2"/>
  <c r="J70" i="2"/>
  <c r="K70" i="2"/>
  <c r="L70" i="2"/>
  <c r="H71" i="2"/>
  <c r="I71" i="2"/>
  <c r="J71" i="2"/>
  <c r="K71" i="2"/>
  <c r="L71" i="2"/>
  <c r="H73" i="2"/>
  <c r="I73" i="2"/>
  <c r="J73" i="2"/>
  <c r="K73" i="2"/>
  <c r="L73" i="2"/>
  <c r="H78" i="2"/>
  <c r="I78" i="2"/>
  <c r="J78" i="2"/>
  <c r="K78" i="2"/>
  <c r="L78" i="2"/>
  <c r="H79" i="2"/>
  <c r="I79" i="2"/>
  <c r="J79" i="2"/>
  <c r="K79" i="2"/>
  <c r="L79" i="2"/>
  <c r="H80" i="2"/>
  <c r="I80" i="2"/>
  <c r="J80" i="2"/>
  <c r="K80" i="2"/>
  <c r="L80" i="2"/>
  <c r="H81" i="2"/>
  <c r="I81" i="2"/>
  <c r="J81" i="2"/>
  <c r="K81" i="2"/>
  <c r="L81" i="2"/>
  <c r="H82" i="2"/>
  <c r="I82" i="2"/>
  <c r="J82" i="2"/>
  <c r="K82" i="2"/>
  <c r="L82" i="2"/>
  <c r="H85" i="2"/>
  <c r="I85" i="2"/>
  <c r="J85" i="2"/>
  <c r="K85" i="2"/>
  <c r="L85" i="2"/>
  <c r="H86" i="2"/>
  <c r="I86" i="2"/>
  <c r="J86" i="2"/>
  <c r="K86" i="2"/>
  <c r="L86" i="2"/>
  <c r="H87" i="2"/>
  <c r="I87" i="2"/>
  <c r="J87" i="2"/>
  <c r="K87" i="2"/>
  <c r="L87" i="2"/>
  <c r="H88" i="2"/>
  <c r="I88" i="2"/>
  <c r="J88" i="2"/>
  <c r="K88" i="2"/>
  <c r="L88" i="2"/>
  <c r="H89" i="2"/>
  <c r="I89" i="2"/>
  <c r="J89" i="2"/>
  <c r="K89" i="2"/>
  <c r="L89" i="2"/>
</calcChain>
</file>

<file path=xl/sharedStrings.xml><?xml version="1.0" encoding="utf-8"?>
<sst xmlns="http://schemas.openxmlformats.org/spreadsheetml/2006/main" count="107" uniqueCount="75">
  <si>
    <r>
      <rPr>
        <b/>
        <sz val="10"/>
        <color rgb="FFC00000"/>
        <rFont val="Arial"/>
        <family val="2"/>
      </rPr>
      <t>Modeling Template:</t>
    </r>
    <r>
      <rPr>
        <sz val="10"/>
        <color theme="1"/>
        <rFont val="Arial"/>
        <family val="2"/>
      </rPr>
      <t xml:space="preserve"> The enclosed model is proprietary to Wall Street Prep and are designed for illustrative and training purposes only. Distributing, sharing, duplicating or altering these models in any way is prohibited without the written consent of Wall Street Prep, Inc. For more information about our training programs, please contact us at 800-646-3575 or visit us online at wallstreetprep.com.</t>
    </r>
  </si>
  <si>
    <t>Debt Schedule</t>
  </si>
  <si>
    <t>($ in millions)</t>
  </si>
  <si>
    <t>Circularity</t>
  </si>
  <si>
    <t>Debt Assumptions</t>
  </si>
  <si>
    <t>Tranche</t>
  </si>
  <si>
    <t xml:space="preserve">x EBITDA </t>
  </si>
  <si>
    <t>$ Amount</t>
  </si>
  <si>
    <t>Pricing</t>
  </si>
  <si>
    <t>% Floor</t>
  </si>
  <si>
    <t>% Amort.</t>
  </si>
  <si>
    <t>% Sweep</t>
  </si>
  <si>
    <t>Term</t>
  </si>
  <si>
    <t>% Fee</t>
  </si>
  <si>
    <t>$ Fees</t>
  </si>
  <si>
    <t>Revolver</t>
  </si>
  <si>
    <t>Senior Debt</t>
  </si>
  <si>
    <t>Subordinated Debt</t>
  </si>
  <si>
    <t>Total Debt</t>
  </si>
  <si>
    <t>Total Financing Fees</t>
  </si>
  <si>
    <t>Financial Forecast</t>
  </si>
  <si>
    <t>Year 1</t>
  </si>
  <si>
    <t>Year 2</t>
  </si>
  <si>
    <t>Year 3</t>
  </si>
  <si>
    <t>Year 4</t>
  </si>
  <si>
    <t>Year 5</t>
  </si>
  <si>
    <t>EBITDA</t>
  </si>
  <si>
    <t>Step</t>
  </si>
  <si>
    <t>(–) D&amp;A</t>
  </si>
  <si>
    <t>Operating Income (EBIT)</t>
  </si>
  <si>
    <t>(–) Interest Expense</t>
  </si>
  <si>
    <t>(–) Financing Fees Amortization</t>
  </si>
  <si>
    <t>Pre-Tax Income (EBT)</t>
  </si>
  <si>
    <t>(–) Taxes</t>
  </si>
  <si>
    <t>% Rate</t>
  </si>
  <si>
    <t>Net Income</t>
  </si>
  <si>
    <t>(+) D&amp;A</t>
  </si>
  <si>
    <t>(+) Financing Fees Amortization</t>
  </si>
  <si>
    <t>(–) CapEx</t>
  </si>
  <si>
    <t>(–) Increase in NWC</t>
  </si>
  <si>
    <t>Free Cash Flow (Pre-Debt Repayment)</t>
  </si>
  <si>
    <t>(–) Mandatory Repayment</t>
  </si>
  <si>
    <t>(+/–) Revolver Drawdown / (Paydown)</t>
  </si>
  <si>
    <t>(–) Optional Repayment</t>
  </si>
  <si>
    <t>Cash from Financing</t>
  </si>
  <si>
    <t>Beginning Cash Balance</t>
  </si>
  <si>
    <t>(+) Net Change in Cash</t>
  </si>
  <si>
    <t>Ending Cash Balance</t>
  </si>
  <si>
    <t>Debt Schedule Build</t>
  </si>
  <si>
    <t>Forward LIBOR Curve (bps)</t>
  </si>
  <si>
    <t>Cash Available for Revolver Repayment</t>
  </si>
  <si>
    <t>Beginning Balance</t>
  </si>
  <si>
    <t>(+/–) Optional Borrowing / (Repayment)</t>
  </si>
  <si>
    <t>Ending Balance</t>
  </si>
  <si>
    <t>Beginning Available Capacity</t>
  </si>
  <si>
    <t>Max. Capacity</t>
  </si>
  <si>
    <t>Ending Available Capacity</t>
  </si>
  <si>
    <t>Spread</t>
  </si>
  <si>
    <t>Revolver Interest Rate</t>
  </si>
  <si>
    <t>Revolver Interest Expense</t>
  </si>
  <si>
    <t>Revolver Unused Commitment Fee</t>
  </si>
  <si>
    <t>% Unused Fee</t>
  </si>
  <si>
    <t>Cash Available for Optional Senior Bank Debt Paydown</t>
  </si>
  <si>
    <t>% Cash Sweep</t>
  </si>
  <si>
    <t>Senior Debt Interest Rate</t>
  </si>
  <si>
    <t>Senior Debt Interest Expense</t>
  </si>
  <si>
    <t>Cash Available for Optional Sub Debt Paydown</t>
  </si>
  <si>
    <t xml:space="preserve">% Cash Sweep </t>
  </si>
  <si>
    <t>Sub Debt Interest Expense</t>
  </si>
  <si>
    <t>Debt and Interest Expense Calculation</t>
  </si>
  <si>
    <t>Debt Calculation</t>
  </si>
  <si>
    <t>Total Debt Outstanding</t>
  </si>
  <si>
    <t>% Initial Debt Remaining</t>
  </si>
  <si>
    <t>Interest Expense Calculation</t>
  </si>
  <si>
    <t>Total Interest Expense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</si>
</sst>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64" formatCode="#,##0_);\(#,##0\);\-\-_);@_)"/>
    <numFmt numFmtId="165" formatCode="@_)"/>
    <numFmt numFmtId="166" formatCode="&quot;$&quot;#,##0_);\(&quot;$&quot;#,##0\)_);\-\-_);@_)"/>
    <numFmt numFmtId="167" formatCode="&quot;OFF&quot;;&quot;OFF&quot;;&quot;ON&quot;"/>
    <numFmt numFmtId="168" formatCode="#,##0.0\x_);\(#,##0.0\x\);\-\-_)"/>
    <numFmt numFmtId="169" formatCode="&quot;L +&quot;\ 0"/>
    <numFmt numFmtId="170" formatCode="0.0%;\(0.0%\);&quot;-- &quot;;@_)"/>
    <numFmt numFmtId="171" formatCode="0\ &quot;Years&quot;"/>
    <numFmt numFmtId="172" formatCode="#,##0_);\(#,##0\);\-\-_)"/>
    <numFmt numFmtId="173" formatCode="#,##0_);\(#,##0\);&quot;-- &quot;"/>
    <numFmt numFmtId="174" formatCode="#,##0_);\(#,##0\)_);\-\-_)"/>
    <numFmt numFmtId="175" formatCode="#,##0_);\(#,##0\)_);\-\-_);@_)"/>
    <numFmt numFmtId="176" formatCode="&quot;$&quot;#,##0_);\(&quot;$&quot;#,##0\)_);\-\-_)"/>
    <numFmt numFmtId="177" formatCode="&quot;$&quot;#,##0.0_);\(&quot;$&quot;#,##0.0\);\-\-_)"/>
    <numFmt numFmtId="178" formatCode="&quot;$&quot;#,##0_);\(&quot;$&quot;#,##0\);\-\-_)"/>
    <numFmt numFmtId="179" formatCode="0.0%_);\(0.0%\)_);\-\-_)"/>
    <numFmt numFmtId="180" formatCode="&quot;$&quot;#,##0_);\(&quot;$&quot;#,##0\);\-_)"/>
  </numFmts>
  <fonts count="25" x14ac:knownFonts="1">
    <font>
      <sz val="10"/>
      <color theme="1"/>
      <name val="Arial"/>
      <family val="2"/>
    </font>
    <font>
      <sz val="10"/>
      <color theme="1"/>
      <name val="Arial"/>
      <family val="2"/>
    </font>
    <font>
      <b/>
      <sz val="10"/>
      <color theme="1"/>
      <name val="Arial"/>
      <family val="2"/>
    </font>
    <font>
      <sz val="10"/>
      <color indexed="8"/>
      <name val="Arial"/>
      <family val="2"/>
    </font>
    <font>
      <b/>
      <sz val="10"/>
      <color rgb="FFC00000"/>
      <name val="Arial"/>
      <family val="2"/>
    </font>
    <font>
      <sz val="10"/>
      <name val="Arial"/>
      <family val="2"/>
    </font>
    <font>
      <b/>
      <sz val="11"/>
      <name val="Arial"/>
      <family val="2"/>
    </font>
    <font>
      <b/>
      <sz val="10"/>
      <name val="Arial"/>
      <family val="2"/>
    </font>
    <font>
      <i/>
      <sz val="10"/>
      <name val="Arial"/>
      <family val="2"/>
    </font>
    <font>
      <u/>
      <sz val="10"/>
      <color theme="1"/>
      <name val="Arial"/>
      <family val="2"/>
    </font>
    <font>
      <sz val="10"/>
      <color rgb="FF0000FF"/>
      <name val="Arial"/>
      <family val="2"/>
    </font>
    <font>
      <sz val="10"/>
      <color rgb="FF3333FF"/>
      <name val="Arial"/>
      <family val="2"/>
    </font>
    <font>
      <b/>
      <sz val="10"/>
      <color rgb="FF0000FF"/>
      <name val="Arial"/>
      <family val="2"/>
    </font>
    <font>
      <i/>
      <u/>
      <sz val="10"/>
      <name val="Arial"/>
      <family val="2"/>
    </font>
    <font>
      <u val="singleAccounting"/>
      <sz val="10"/>
      <name val="Arial"/>
      <family val="2"/>
    </font>
    <font>
      <u/>
      <sz val="10"/>
      <name val="Arial"/>
      <family val="2"/>
    </font>
    <font>
      <i/>
      <sz val="10"/>
      <color theme="1"/>
      <name val="Arial"/>
      <family val="2"/>
    </font>
    <font>
      <sz val="10"/>
      <color rgb="FF00B050"/>
      <name val="Arial"/>
      <family val="2"/>
    </font>
    <font>
      <i/>
      <sz val="10"/>
      <color rgb="FF0000FF"/>
      <name val="Arial"/>
      <family val="2"/>
    </font>
    <font>
      <i/>
      <u/>
      <sz val="10"/>
      <color theme="1"/>
      <name val="Arial"/>
      <family val="2"/>
    </font>
    <font>
      <b/>
      <i/>
      <u/>
      <sz val="10"/>
      <color theme="1"/>
      <name val="Arial"/>
      <family val="2"/>
    </font>
    <font>
      <b/>
      <u/>
      <sz val="10"/>
      <color theme="1"/>
      <name val="Arial"/>
      <family val="2"/>
    </font>
    <font>
      <i/>
      <u val="singleAccounting"/>
      <sz val="10"/>
      <color theme="1"/>
      <name val="Arial"/>
      <family val="2"/>
    </font>
    <font>
      <b/>
      <u/>
      <sz val="10"/>
      <name val="Arial"/>
      <family val="2"/>
    </font>
    <font>
      <b/>
      <sz val="11"/>
      <color theme="1"/>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rgb="FFDFE9F4"/>
        <bgColor indexed="64"/>
      </patternFill>
    </fill>
  </fills>
  <borders count="12">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s>
  <cellStyleXfs count="3">
    <xf numFmtId="0" fontId="0" fillId="0" borderId="0"/>
    <xf numFmtId="9" fontId="1" fillId="0" borderId="0" applyFont="0" applyFill="0" applyBorder="0" applyAlignment="0" applyProtection="0"/>
    <xf numFmtId="0" fontId="1" fillId="0" borderId="0"/>
  </cellStyleXfs>
  <cellXfs count="187">
    <xf numFmtId="0" fontId="0" fillId="0" borderId="0" xfId="0"/>
    <xf numFmtId="0" fontId="0" fillId="0" borderId="0" xfId="0" applyFont="1"/>
    <xf numFmtId="164" fontId="0" fillId="0" borderId="0" xfId="0" applyNumberFormat="1" applyFont="1"/>
    <xf numFmtId="165" fontId="0" fillId="0" borderId="0" xfId="0" applyNumberFormat="1" applyFont="1" applyAlignment="1">
      <alignment horizontal="left"/>
    </xf>
    <xf numFmtId="164" fontId="0" fillId="0" borderId="0" xfId="0" applyNumberFormat="1" applyFont="1" applyAlignment="1">
      <alignment horizontal="left"/>
    </xf>
    <xf numFmtId="164" fontId="5" fillId="0" borderId="0" xfId="0" applyNumberFormat="1" applyFont="1"/>
    <xf numFmtId="165" fontId="6" fillId="0" borderId="0" xfId="0" quotePrefix="1" applyNumberFormat="1" applyFont="1" applyAlignment="1">
      <alignment horizontal="left"/>
    </xf>
    <xf numFmtId="165" fontId="7" fillId="0" borderId="0" xfId="0" quotePrefix="1" applyNumberFormat="1" applyFont="1" applyAlignment="1">
      <alignment horizontal="left"/>
    </xf>
    <xf numFmtId="164" fontId="7" fillId="0" borderId="0" xfId="0" quotePrefix="1" applyNumberFormat="1" applyFont="1" applyAlignment="1">
      <alignment horizontal="left"/>
    </xf>
    <xf numFmtId="164" fontId="7" fillId="0" borderId="0" xfId="0" quotePrefix="1" applyNumberFormat="1" applyFont="1"/>
    <xf numFmtId="165" fontId="5" fillId="0" borderId="2" xfId="0" quotePrefix="1" applyNumberFormat="1" applyFont="1" applyBorder="1" applyAlignment="1">
      <alignment horizontal="left"/>
    </xf>
    <xf numFmtId="164" fontId="5" fillId="0" borderId="2" xfId="0" quotePrefix="1" applyNumberFormat="1" applyFont="1" applyBorder="1" applyAlignment="1">
      <alignment horizontal="left"/>
    </xf>
    <xf numFmtId="164" fontId="5" fillId="0" borderId="2" xfId="0" applyNumberFormat="1" applyFont="1" applyBorder="1"/>
    <xf numFmtId="166" fontId="8" fillId="0" borderId="2" xfId="0" applyNumberFormat="1" applyFont="1" applyBorder="1" applyAlignment="1">
      <alignment horizontal="right"/>
    </xf>
    <xf numFmtId="165" fontId="5" fillId="0" borderId="0" xfId="0" quotePrefix="1" applyNumberFormat="1" applyFont="1" applyAlignment="1">
      <alignment horizontal="left"/>
    </xf>
    <xf numFmtId="164" fontId="5" fillId="0" borderId="0" xfId="0" quotePrefix="1" applyNumberFormat="1" applyFont="1" applyAlignment="1">
      <alignment horizontal="left"/>
    </xf>
    <xf numFmtId="164" fontId="0" fillId="0" borderId="0" xfId="0" applyNumberFormat="1" applyFont="1" applyAlignment="1">
      <alignment horizontal="right"/>
    </xf>
    <xf numFmtId="164" fontId="9" fillId="0" borderId="0" xfId="0" applyNumberFormat="1" applyFont="1"/>
    <xf numFmtId="165" fontId="8" fillId="0" borderId="1" xfId="0" quotePrefix="1" applyNumberFormat="1" applyFont="1" applyBorder="1" applyAlignment="1">
      <alignment horizontal="left"/>
    </xf>
    <xf numFmtId="165" fontId="8" fillId="0" borderId="1" xfId="0" quotePrefix="1" applyNumberFormat="1" applyFont="1" applyBorder="1" applyAlignment="1">
      <alignment horizontal="right"/>
    </xf>
    <xf numFmtId="165" fontId="8" fillId="0" borderId="0" xfId="0" quotePrefix="1" applyNumberFormat="1" applyFont="1" applyAlignment="1">
      <alignment horizontal="right"/>
    </xf>
    <xf numFmtId="164" fontId="9" fillId="0" borderId="0" xfId="0" applyNumberFormat="1" applyFont="1" applyAlignment="1">
      <alignment horizontal="right"/>
    </xf>
    <xf numFmtId="165" fontId="0" fillId="0" borderId="0" xfId="0" quotePrefix="1" applyNumberFormat="1" applyFont="1"/>
    <xf numFmtId="168" fontId="0" fillId="0" borderId="0" xfId="0" applyNumberFormat="1" applyFont="1" applyAlignment="1">
      <alignment horizontal="right"/>
    </xf>
    <xf numFmtId="166" fontId="0" fillId="0" borderId="0" xfId="0" applyNumberFormat="1" applyFont="1"/>
    <xf numFmtId="169" fontId="10" fillId="0" borderId="2" xfId="2" applyNumberFormat="1" applyFont="1" applyBorder="1" applyAlignment="1">
      <alignment horizontal="right"/>
    </xf>
    <xf numFmtId="170" fontId="11" fillId="0" borderId="2" xfId="0" applyNumberFormat="1" applyFont="1" applyBorder="1" applyAlignment="1">
      <alignment horizontal="right"/>
    </xf>
    <xf numFmtId="171" fontId="10" fillId="0" borderId="2" xfId="0" applyNumberFormat="1" applyFont="1" applyBorder="1" applyAlignment="1">
      <alignment horizontal="right"/>
    </xf>
    <xf numFmtId="170" fontId="10" fillId="0" borderId="2" xfId="0" applyNumberFormat="1" applyFont="1" applyBorder="1" applyAlignment="1">
      <alignment horizontal="right"/>
    </xf>
    <xf numFmtId="166" fontId="0" fillId="0" borderId="2" xfId="0" applyNumberFormat="1" applyFont="1" applyBorder="1" applyAlignment="1">
      <alignment horizontal="right"/>
    </xf>
    <xf numFmtId="168" fontId="10" fillId="0" borderId="0" xfId="0" applyNumberFormat="1" applyFont="1" applyAlignment="1">
      <alignment horizontal="right"/>
    </xf>
    <xf numFmtId="166" fontId="0" fillId="0" borderId="0" xfId="0" applyNumberFormat="1" applyFont="1" applyAlignment="1">
      <alignment horizontal="right"/>
    </xf>
    <xf numFmtId="169" fontId="10" fillId="0" borderId="0" xfId="2" applyNumberFormat="1" applyFont="1" applyAlignment="1">
      <alignment horizontal="right"/>
    </xf>
    <xf numFmtId="170" fontId="11" fillId="0" borderId="0" xfId="0" applyNumberFormat="1" applyFont="1" applyAlignment="1">
      <alignment horizontal="right"/>
    </xf>
    <xf numFmtId="171" fontId="10" fillId="0" borderId="0" xfId="0" applyNumberFormat="1" applyFont="1" applyAlignment="1">
      <alignment horizontal="right"/>
    </xf>
    <xf numFmtId="170" fontId="10" fillId="0" borderId="0" xfId="0" applyNumberFormat="1" applyFont="1" applyAlignment="1">
      <alignment horizontal="right"/>
    </xf>
    <xf numFmtId="168" fontId="5" fillId="0" borderId="0" xfId="0" applyNumberFormat="1" applyFont="1" applyAlignment="1">
      <alignment horizontal="right"/>
    </xf>
    <xf numFmtId="165" fontId="2" fillId="0" borderId="2" xfId="0" quotePrefix="1" applyNumberFormat="1" applyFont="1" applyBorder="1"/>
    <xf numFmtId="168" fontId="12" fillId="0" borderId="2" xfId="0" applyNumberFormat="1" applyFont="1" applyBorder="1" applyAlignment="1">
      <alignment horizontal="right"/>
    </xf>
    <xf numFmtId="166" fontId="2" fillId="0" borderId="2" xfId="0" applyNumberFormat="1" applyFont="1" applyBorder="1"/>
    <xf numFmtId="172" fontId="2" fillId="0" borderId="2" xfId="0" applyNumberFormat="1" applyFont="1" applyBorder="1"/>
    <xf numFmtId="173" fontId="2" fillId="0" borderId="2" xfId="0" applyNumberFormat="1" applyFont="1" applyBorder="1" applyAlignment="1">
      <alignment horizontal="right"/>
    </xf>
    <xf numFmtId="0" fontId="0" fillId="0" borderId="2" xfId="0" applyFont="1" applyBorder="1"/>
    <xf numFmtId="165" fontId="2" fillId="0" borderId="2" xfId="0" applyNumberFormat="1" applyFont="1" applyBorder="1" applyAlignment="1">
      <alignment horizontal="right"/>
    </xf>
    <xf numFmtId="166" fontId="2" fillId="0" borderId="2" xfId="0" applyNumberFormat="1" applyFont="1" applyBorder="1" applyAlignment="1">
      <alignment horizontal="right"/>
    </xf>
    <xf numFmtId="165" fontId="13" fillId="0" borderId="0" xfId="0" quotePrefix="1" applyNumberFormat="1" applyFont="1" applyAlignment="1">
      <alignment horizontal="left"/>
    </xf>
    <xf numFmtId="164" fontId="14" fillId="0" borderId="0" xfId="0" quotePrefix="1" applyNumberFormat="1" applyFont="1" applyAlignment="1">
      <alignment horizontal="center"/>
    </xf>
    <xf numFmtId="164" fontId="15" fillId="0" borderId="0" xfId="0" applyNumberFormat="1" applyFont="1" applyAlignment="1">
      <alignment horizontal="right"/>
    </xf>
    <xf numFmtId="164" fontId="5" fillId="0" borderId="0" xfId="0" applyNumberFormat="1" applyFont="1" applyAlignment="1">
      <alignment horizontal="left"/>
    </xf>
    <xf numFmtId="164" fontId="5" fillId="0" borderId="4" xfId="0" applyNumberFormat="1" applyFont="1" applyBorder="1" applyAlignment="1">
      <alignment horizontal="left"/>
    </xf>
    <xf numFmtId="164" fontId="14" fillId="0" borderId="0" xfId="0" applyNumberFormat="1" applyFont="1" applyAlignment="1">
      <alignment horizontal="center"/>
    </xf>
    <xf numFmtId="165" fontId="2" fillId="0" borderId="0" xfId="0" quotePrefix="1" applyNumberFormat="1" applyFont="1"/>
    <xf numFmtId="165" fontId="2" fillId="0" borderId="0" xfId="0" applyNumberFormat="1" applyFont="1"/>
    <xf numFmtId="0" fontId="2" fillId="0" borderId="0" xfId="0" applyFont="1"/>
    <xf numFmtId="166" fontId="16" fillId="0" borderId="0" xfId="0" quotePrefix="1" applyNumberFormat="1" applyFont="1" applyAlignment="1">
      <alignment horizontal="right"/>
    </xf>
    <xf numFmtId="166" fontId="12" fillId="0" borderId="0" xfId="0" applyNumberFormat="1" applyFont="1" applyAlignment="1">
      <alignment horizontal="right"/>
    </xf>
    <xf numFmtId="166" fontId="2" fillId="0" borderId="0" xfId="0" applyNumberFormat="1" applyFont="1" applyAlignment="1">
      <alignment horizontal="right"/>
    </xf>
    <xf numFmtId="165" fontId="0" fillId="0" borderId="0" xfId="0" applyNumberFormat="1" applyFont="1"/>
    <xf numFmtId="174" fontId="17" fillId="0" borderId="0" xfId="0" applyNumberFormat="1" applyFont="1" applyAlignment="1">
      <alignment horizontal="right"/>
    </xf>
    <xf numFmtId="174" fontId="17" fillId="0" borderId="4" xfId="0" applyNumberFormat="1" applyFont="1" applyBorder="1" applyAlignment="1">
      <alignment horizontal="right"/>
    </xf>
    <xf numFmtId="175" fontId="10" fillId="0" borderId="0" xfId="0" applyNumberFormat="1" applyFont="1" applyAlignment="1">
      <alignment horizontal="right"/>
    </xf>
    <xf numFmtId="175" fontId="5" fillId="0" borderId="0" xfId="0" applyNumberFormat="1" applyFont="1" applyAlignment="1">
      <alignment horizontal="right"/>
    </xf>
    <xf numFmtId="165" fontId="2" fillId="0" borderId="2" xfId="0" applyNumberFormat="1" applyFont="1" applyBorder="1"/>
    <xf numFmtId="0" fontId="2" fillId="0" borderId="2" xfId="0" applyFont="1" applyBorder="1"/>
    <xf numFmtId="164" fontId="15" fillId="0" borderId="2" xfId="0" applyNumberFormat="1" applyFont="1" applyBorder="1" applyAlignment="1">
      <alignment horizontal="right"/>
    </xf>
    <xf numFmtId="176" fontId="7" fillId="0" borderId="2" xfId="0" applyNumberFormat="1" applyFont="1" applyBorder="1" applyAlignment="1">
      <alignment horizontal="right"/>
    </xf>
    <xf numFmtId="176" fontId="2" fillId="0" borderId="5" xfId="0" applyNumberFormat="1" applyFont="1" applyBorder="1" applyAlignment="1">
      <alignment horizontal="right"/>
    </xf>
    <xf numFmtId="164" fontId="5" fillId="0" borderId="0" xfId="0" applyNumberFormat="1" applyFont="1" applyAlignment="1">
      <alignment horizontal="right"/>
    </xf>
    <xf numFmtId="175" fontId="5" fillId="0" borderId="0" xfId="0" applyNumberFormat="1" applyFont="1"/>
    <xf numFmtId="164" fontId="5" fillId="0" borderId="2" xfId="0" applyNumberFormat="1" applyFont="1" applyBorder="1" applyAlignment="1">
      <alignment horizontal="right"/>
    </xf>
    <xf numFmtId="165" fontId="0" fillId="0" borderId="0" xfId="0" applyNumberFormat="1" applyFont="1" applyAlignment="1">
      <alignment horizontal="right"/>
    </xf>
    <xf numFmtId="174" fontId="5" fillId="0" borderId="0" xfId="0" applyNumberFormat="1" applyFont="1" applyAlignment="1">
      <alignment horizontal="right"/>
    </xf>
    <xf numFmtId="174" fontId="5" fillId="0" borderId="4" xfId="0" applyNumberFormat="1" applyFont="1" applyBorder="1" applyAlignment="1">
      <alignment horizontal="right"/>
    </xf>
    <xf numFmtId="175" fontId="11" fillId="0" borderId="0" xfId="0" applyNumberFormat="1" applyFont="1" applyAlignment="1">
      <alignment horizontal="right"/>
    </xf>
    <xf numFmtId="176" fontId="2" fillId="0" borderId="2" xfId="0" applyNumberFormat="1" applyFont="1" applyBorder="1" applyAlignment="1">
      <alignment horizontal="right"/>
    </xf>
    <xf numFmtId="172" fontId="0" fillId="0" borderId="0" xfId="0" applyNumberFormat="1" applyFont="1" applyAlignment="1">
      <alignment horizontal="right"/>
    </xf>
    <xf numFmtId="172" fontId="0" fillId="0" borderId="4" xfId="0" applyNumberFormat="1" applyFont="1" applyBorder="1" applyAlignment="1">
      <alignment horizontal="right"/>
    </xf>
    <xf numFmtId="172" fontId="0" fillId="0" borderId="0" xfId="0" applyNumberFormat="1" applyFont="1"/>
    <xf numFmtId="176" fontId="0" fillId="0" borderId="0" xfId="0" applyNumberFormat="1" applyFont="1" applyAlignment="1">
      <alignment horizontal="right"/>
    </xf>
    <xf numFmtId="176" fontId="0" fillId="0" borderId="4" xfId="0" applyNumberFormat="1" applyFont="1" applyBorder="1" applyAlignment="1">
      <alignment horizontal="right"/>
    </xf>
    <xf numFmtId="166" fontId="10" fillId="0" borderId="0" xfId="0" applyNumberFormat="1" applyFont="1" applyAlignment="1">
      <alignment horizontal="right"/>
    </xf>
    <xf numFmtId="174" fontId="0" fillId="0" borderId="0" xfId="0" applyNumberFormat="1" applyFont="1" applyAlignment="1">
      <alignment horizontal="right"/>
    </xf>
    <xf numFmtId="174" fontId="0" fillId="0" borderId="4" xfId="0" applyNumberFormat="1" applyFont="1" applyBorder="1" applyAlignment="1">
      <alignment horizontal="right"/>
    </xf>
    <xf numFmtId="175" fontId="0" fillId="0" borderId="0" xfId="0" applyNumberFormat="1" applyFont="1" applyAlignment="1">
      <alignment horizontal="right"/>
    </xf>
    <xf numFmtId="165" fontId="5" fillId="0" borderId="0" xfId="0" applyNumberFormat="1" applyFont="1" applyAlignment="1">
      <alignment horizontal="left"/>
    </xf>
    <xf numFmtId="165" fontId="0" fillId="0" borderId="4" xfId="0" applyNumberFormat="1" applyFont="1" applyBorder="1"/>
    <xf numFmtId="165" fontId="16" fillId="0" borderId="0" xfId="0" quotePrefix="1" applyNumberFormat="1" applyFont="1"/>
    <xf numFmtId="0" fontId="16" fillId="0" borderId="0" xfId="0" applyFont="1"/>
    <xf numFmtId="164" fontId="8" fillId="0" borderId="0" xfId="0" applyNumberFormat="1" applyFont="1" applyAlignment="1">
      <alignment horizontal="right"/>
    </xf>
    <xf numFmtId="173" fontId="16" fillId="0" borderId="0" xfId="0" applyNumberFormat="1" applyFont="1"/>
    <xf numFmtId="173" fontId="16" fillId="0" borderId="4" xfId="0" applyNumberFormat="1" applyFont="1" applyBorder="1"/>
    <xf numFmtId="175" fontId="18" fillId="0" borderId="0" xfId="0" applyNumberFormat="1" applyFont="1" applyAlignment="1">
      <alignment horizontal="right"/>
    </xf>
    <xf numFmtId="175" fontId="8" fillId="0" borderId="0" xfId="0" applyNumberFormat="1" applyFont="1" applyAlignment="1">
      <alignment horizontal="right"/>
    </xf>
    <xf numFmtId="165" fontId="16" fillId="0" borderId="0" xfId="0" applyNumberFormat="1" applyFont="1"/>
    <xf numFmtId="173" fontId="18" fillId="0" borderId="0" xfId="0" applyNumberFormat="1" applyFont="1" applyAlignment="1">
      <alignment horizontal="right"/>
    </xf>
    <xf numFmtId="165" fontId="7" fillId="2" borderId="6" xfId="0" quotePrefix="1" applyNumberFormat="1" applyFont="1" applyFill="1" applyBorder="1"/>
    <xf numFmtId="165" fontId="7" fillId="2" borderId="7" xfId="0" quotePrefix="1" applyNumberFormat="1" applyFont="1" applyFill="1" applyBorder="1"/>
    <xf numFmtId="0" fontId="7" fillId="2" borderId="7" xfId="0" applyFont="1" applyFill="1" applyBorder="1"/>
    <xf numFmtId="164" fontId="5" fillId="2" borderId="7" xfId="0" applyNumberFormat="1" applyFont="1" applyFill="1" applyBorder="1" applyAlignment="1">
      <alignment horizontal="right"/>
    </xf>
    <xf numFmtId="173" fontId="7" fillId="2" borderId="7" xfId="0" applyNumberFormat="1" applyFont="1" applyFill="1" applyBorder="1"/>
    <xf numFmtId="173" fontId="7" fillId="2" borderId="8" xfId="0" applyNumberFormat="1" applyFont="1" applyFill="1" applyBorder="1"/>
    <xf numFmtId="166" fontId="7" fillId="2" borderId="7" xfId="0" applyNumberFormat="1" applyFont="1" applyFill="1" applyBorder="1" applyAlignment="1">
      <alignment horizontal="right"/>
    </xf>
    <xf numFmtId="166" fontId="7" fillId="2" borderId="8" xfId="0" applyNumberFormat="1" applyFont="1" applyFill="1" applyBorder="1" applyAlignment="1">
      <alignment horizontal="right"/>
    </xf>
    <xf numFmtId="173" fontId="0" fillId="0" borderId="0" xfId="0" applyNumberFormat="1" applyFont="1"/>
    <xf numFmtId="173" fontId="0" fillId="0" borderId="4" xfId="0" applyNumberFormat="1" applyFont="1" applyBorder="1"/>
    <xf numFmtId="173" fontId="0" fillId="0" borderId="0" xfId="0" applyNumberFormat="1" applyFont="1" applyAlignment="1">
      <alignment horizontal="right"/>
    </xf>
    <xf numFmtId="165" fontId="19" fillId="0" borderId="0" xfId="0" quotePrefix="1" applyNumberFormat="1" applyFont="1"/>
    <xf numFmtId="165" fontId="20" fillId="0" borderId="0" xfId="0" quotePrefix="1" applyNumberFormat="1" applyFont="1"/>
    <xf numFmtId="0" fontId="21" fillId="0" borderId="0" xfId="0" applyFont="1"/>
    <xf numFmtId="0" fontId="0" fillId="0" borderId="4" xfId="0" applyFont="1" applyBorder="1"/>
    <xf numFmtId="173" fontId="2" fillId="0" borderId="2" xfId="0" applyNumberFormat="1" applyFont="1" applyBorder="1"/>
    <xf numFmtId="173" fontId="2" fillId="0" borderId="5" xfId="0" applyNumberFormat="1" applyFont="1" applyBorder="1"/>
    <xf numFmtId="176" fontId="0" fillId="0" borderId="2" xfId="0" applyNumberFormat="1" applyFont="1" applyBorder="1" applyAlignment="1">
      <alignment horizontal="right"/>
    </xf>
    <xf numFmtId="172" fontId="0" fillId="0" borderId="9" xfId="0" applyNumberFormat="1" applyFont="1" applyBorder="1"/>
    <xf numFmtId="177" fontId="2" fillId="0" borderId="0" xfId="0" applyNumberFormat="1" applyFont="1" applyAlignment="1">
      <alignment horizontal="right"/>
    </xf>
    <xf numFmtId="165" fontId="0" fillId="0" borderId="0" xfId="0" quotePrefix="1" applyNumberFormat="1" applyFont="1" applyAlignment="1">
      <alignment horizontal="left"/>
    </xf>
    <xf numFmtId="0" fontId="0" fillId="0" borderId="0" xfId="0" applyFont="1" applyAlignment="1">
      <alignment horizontal="left"/>
    </xf>
    <xf numFmtId="165" fontId="16" fillId="0" borderId="0" xfId="0" quotePrefix="1" applyNumberFormat="1" applyFont="1" applyAlignment="1">
      <alignment horizontal="right"/>
    </xf>
    <xf numFmtId="176" fontId="5" fillId="0" borderId="0" xfId="0" applyNumberFormat="1" applyFont="1" applyAlignment="1">
      <alignment horizontal="right"/>
    </xf>
    <xf numFmtId="173" fontId="2" fillId="0" borderId="4" xfId="0" applyNumberFormat="1" applyFont="1" applyBorder="1"/>
    <xf numFmtId="173" fontId="22" fillId="0" borderId="0" xfId="0" quotePrefix="1" applyNumberFormat="1" applyFont="1" applyAlignment="1">
      <alignment horizontal="center"/>
    </xf>
    <xf numFmtId="173" fontId="22" fillId="0" borderId="4" xfId="0" quotePrefix="1" applyNumberFormat="1" applyFont="1" applyBorder="1" applyAlignment="1">
      <alignment horizontal="center"/>
    </xf>
    <xf numFmtId="178" fontId="5" fillId="0" borderId="0" xfId="0" applyNumberFormat="1" applyFont="1" applyAlignment="1">
      <alignment horizontal="right"/>
    </xf>
    <xf numFmtId="169" fontId="5" fillId="0" borderId="0" xfId="0" applyNumberFormat="1" applyFont="1" applyAlignment="1">
      <alignment horizontal="center"/>
    </xf>
    <xf numFmtId="179" fontId="5" fillId="0" borderId="4" xfId="0" applyNumberFormat="1" applyFont="1" applyBorder="1" applyAlignment="1">
      <alignment horizontal="center"/>
    </xf>
    <xf numFmtId="179" fontId="5" fillId="0" borderId="0" xfId="1" applyNumberFormat="1" applyFont="1" applyFill="1" applyBorder="1" applyAlignment="1">
      <alignment horizontal="right"/>
    </xf>
    <xf numFmtId="172" fontId="0" fillId="0" borderId="4" xfId="0" applyNumberFormat="1" applyFont="1" applyBorder="1"/>
    <xf numFmtId="177" fontId="5" fillId="0" borderId="0" xfId="0" applyNumberFormat="1" applyFont="1" applyAlignment="1">
      <alignment horizontal="right"/>
    </xf>
    <xf numFmtId="177" fontId="0" fillId="0" borderId="0" xfId="0" applyNumberFormat="1" applyFont="1"/>
    <xf numFmtId="176" fontId="0" fillId="0" borderId="0" xfId="0" applyNumberFormat="1" applyFont="1"/>
    <xf numFmtId="173" fontId="0" fillId="0" borderId="9" xfId="0" applyNumberFormat="1" applyFont="1" applyBorder="1"/>
    <xf numFmtId="165" fontId="2" fillId="2" borderId="6" xfId="0" quotePrefix="1" applyNumberFormat="1" applyFont="1" applyFill="1" applyBorder="1"/>
    <xf numFmtId="165" fontId="2" fillId="2" borderId="7" xfId="0" applyNumberFormat="1" applyFont="1" applyFill="1" applyBorder="1"/>
    <xf numFmtId="0" fontId="2" fillId="2" borderId="7" xfId="0" applyFont="1" applyFill="1" applyBorder="1"/>
    <xf numFmtId="173" fontId="2" fillId="2" borderId="7" xfId="0" applyNumberFormat="1" applyFont="1" applyFill="1" applyBorder="1"/>
    <xf numFmtId="173" fontId="2" fillId="2" borderId="8" xfId="0" applyNumberFormat="1" applyFont="1" applyFill="1" applyBorder="1"/>
    <xf numFmtId="166" fontId="2" fillId="2" borderId="7" xfId="0" applyNumberFormat="1" applyFont="1" applyFill="1" applyBorder="1" applyAlignment="1">
      <alignment horizontal="right"/>
    </xf>
    <xf numFmtId="166" fontId="2" fillId="2" borderId="8" xfId="0" applyNumberFormat="1" applyFont="1" applyFill="1" applyBorder="1" applyAlignment="1">
      <alignment horizontal="right"/>
    </xf>
    <xf numFmtId="166" fontId="5" fillId="0" borderId="0" xfId="0" applyNumberFormat="1" applyFont="1" applyAlignment="1">
      <alignment horizontal="right"/>
    </xf>
    <xf numFmtId="166" fontId="7" fillId="0" borderId="2" xfId="0" applyNumberFormat="1" applyFont="1" applyBorder="1" applyAlignment="1">
      <alignment horizontal="right"/>
    </xf>
    <xf numFmtId="178" fontId="7" fillId="0" borderId="0" xfId="0" applyNumberFormat="1" applyFont="1" applyAlignment="1">
      <alignment horizontal="right"/>
    </xf>
    <xf numFmtId="180" fontId="5" fillId="0" borderId="0" xfId="0" applyNumberFormat="1" applyFont="1" applyAlignment="1">
      <alignment horizontal="right"/>
    </xf>
    <xf numFmtId="165" fontId="2" fillId="2" borderId="7" xfId="0" quotePrefix="1" applyNumberFormat="1" applyFont="1" applyFill="1" applyBorder="1"/>
    <xf numFmtId="165" fontId="5" fillId="0" borderId="0" xfId="0" applyNumberFormat="1" applyFont="1"/>
    <xf numFmtId="0" fontId="5" fillId="0" borderId="0" xfId="0" applyFont="1"/>
    <xf numFmtId="173" fontId="5" fillId="0" borderId="0" xfId="0" applyNumberFormat="1" applyFont="1"/>
    <xf numFmtId="173" fontId="5" fillId="0" borderId="4" xfId="0" applyNumberFormat="1" applyFont="1" applyBorder="1"/>
    <xf numFmtId="173" fontId="5" fillId="0" borderId="0" xfId="0" applyNumberFormat="1" applyFont="1" applyAlignment="1">
      <alignment horizontal="right"/>
    </xf>
    <xf numFmtId="165" fontId="13" fillId="0" borderId="0" xfId="0" quotePrefix="1" applyNumberFormat="1" applyFont="1"/>
    <xf numFmtId="165" fontId="23" fillId="0" borderId="0" xfId="0" quotePrefix="1" applyNumberFormat="1" applyFont="1"/>
    <xf numFmtId="0" fontId="23" fillId="0" borderId="0" xfId="0" applyFont="1"/>
    <xf numFmtId="165" fontId="5" fillId="0" borderId="0" xfId="0" quotePrefix="1" applyNumberFormat="1" applyFont="1"/>
    <xf numFmtId="165" fontId="7" fillId="0" borderId="2" xfId="0" quotePrefix="1" applyNumberFormat="1" applyFont="1" applyBorder="1"/>
    <xf numFmtId="165" fontId="7" fillId="0" borderId="2" xfId="0" applyNumberFormat="1" applyFont="1" applyBorder="1"/>
    <xf numFmtId="0" fontId="7" fillId="0" borderId="2" xfId="0" applyFont="1" applyBorder="1"/>
    <xf numFmtId="173" fontId="5" fillId="0" borderId="2" xfId="0" applyNumberFormat="1" applyFont="1" applyBorder="1"/>
    <xf numFmtId="173" fontId="7" fillId="0" borderId="5" xfId="0" applyNumberFormat="1" applyFont="1" applyBorder="1"/>
    <xf numFmtId="165" fontId="7" fillId="0" borderId="0" xfId="0" applyNumberFormat="1" applyFont="1"/>
    <xf numFmtId="0" fontId="7" fillId="0" borderId="0" xfId="0" applyFont="1"/>
    <xf numFmtId="173" fontId="7" fillId="0" borderId="4" xfId="0" applyNumberFormat="1" applyFont="1" applyBorder="1" applyAlignment="1">
      <alignment horizontal="center"/>
    </xf>
    <xf numFmtId="0" fontId="5" fillId="0" borderId="0" xfId="0" applyFont="1" applyAlignment="1">
      <alignment horizontal="left"/>
    </xf>
    <xf numFmtId="165" fontId="7" fillId="0" borderId="0" xfId="0" applyNumberFormat="1" applyFont="1" applyAlignment="1">
      <alignment horizontal="left"/>
    </xf>
    <xf numFmtId="0" fontId="7" fillId="0" borderId="0" xfId="0" applyFont="1" applyAlignment="1">
      <alignment horizontal="left"/>
    </xf>
    <xf numFmtId="173" fontId="7" fillId="0" borderId="0" xfId="0" applyNumberFormat="1" applyFont="1" applyAlignment="1">
      <alignment horizontal="centerContinuous"/>
    </xf>
    <xf numFmtId="0" fontId="7" fillId="0" borderId="4" xfId="0" applyFont="1" applyBorder="1" applyAlignment="1">
      <alignment horizontal="right"/>
    </xf>
    <xf numFmtId="0" fontId="7" fillId="0" borderId="0" xfId="0" applyFont="1" applyAlignment="1">
      <alignment horizontal="right"/>
    </xf>
    <xf numFmtId="176" fontId="5" fillId="0" borderId="4" xfId="0" applyNumberFormat="1" applyFont="1" applyBorder="1" applyAlignment="1">
      <alignment horizontal="right"/>
    </xf>
    <xf numFmtId="165" fontId="7" fillId="2" borderId="7" xfId="0" applyNumberFormat="1" applyFont="1" applyFill="1" applyBorder="1"/>
    <xf numFmtId="176" fontId="7" fillId="2" borderId="8" xfId="0" applyNumberFormat="1" applyFont="1" applyFill="1" applyBorder="1" applyAlignment="1">
      <alignment horizontal="right"/>
    </xf>
    <xf numFmtId="165" fontId="5" fillId="0" borderId="0" xfId="0" quotePrefix="1" applyNumberFormat="1" applyFont="1" applyAlignment="1">
      <alignment horizontal="left" indent="1"/>
    </xf>
    <xf numFmtId="165" fontId="5" fillId="0" borderId="0" xfId="0" applyNumberFormat="1" applyFont="1" applyAlignment="1">
      <alignment horizontal="left" indent="1"/>
    </xf>
    <xf numFmtId="0" fontId="5" fillId="0" borderId="0" xfId="0" applyFont="1" applyAlignment="1">
      <alignment horizontal="left" indent="1"/>
    </xf>
    <xf numFmtId="179" fontId="5" fillId="0" borderId="4" xfId="1" applyNumberFormat="1" applyFont="1" applyFill="1" applyBorder="1" applyAlignment="1">
      <alignment horizontal="right"/>
    </xf>
    <xf numFmtId="179" fontId="5" fillId="3" borderId="3" xfId="0" applyNumberFormat="1" applyFont="1" applyFill="1" applyBorder="1" applyAlignment="1">
      <alignment horizontal="center"/>
    </xf>
    <xf numFmtId="179" fontId="5" fillId="3" borderId="10" xfId="0" applyNumberFormat="1" applyFont="1" applyFill="1" applyBorder="1" applyAlignment="1">
      <alignment horizontal="center"/>
    </xf>
    <xf numFmtId="179" fontId="10" fillId="3" borderId="3" xfId="0" applyNumberFormat="1" applyFont="1" applyFill="1" applyBorder="1" applyAlignment="1">
      <alignment horizontal="center"/>
    </xf>
    <xf numFmtId="178" fontId="10" fillId="3" borderId="3" xfId="0" applyNumberFormat="1" applyFont="1" applyFill="1" applyBorder="1" applyAlignment="1">
      <alignment horizontal="center"/>
    </xf>
    <xf numFmtId="170" fontId="10" fillId="3" borderId="3" xfId="0" applyNumberFormat="1" applyFont="1" applyFill="1" applyBorder="1" applyAlignment="1">
      <alignment horizontal="center"/>
    </xf>
    <xf numFmtId="166" fontId="10" fillId="3" borderId="3" xfId="0" applyNumberFormat="1" applyFont="1" applyFill="1" applyBorder="1" applyAlignment="1">
      <alignment horizontal="center"/>
    </xf>
    <xf numFmtId="167" fontId="5" fillId="3" borderId="3" xfId="0" applyNumberFormat="1" applyFont="1" applyFill="1" applyBorder="1" applyAlignment="1">
      <alignment horizontal="center"/>
    </xf>
    <xf numFmtId="165" fontId="7" fillId="4" borderId="1" xfId="0" quotePrefix="1" applyNumberFormat="1" applyFont="1" applyFill="1" applyBorder="1"/>
    <xf numFmtId="165" fontId="7" fillId="4" borderId="1" xfId="0" applyNumberFormat="1" applyFont="1" applyFill="1" applyBorder="1" applyAlignment="1">
      <alignment horizontal="centerContinuous"/>
    </xf>
    <xf numFmtId="49" fontId="7" fillId="4" borderId="1" xfId="0" applyNumberFormat="1" applyFont="1" applyFill="1" applyBorder="1" applyAlignment="1">
      <alignment horizontal="centerContinuous"/>
    </xf>
    <xf numFmtId="0" fontId="24" fillId="0" borderId="11" xfId="0" applyFont="1" applyBorder="1"/>
    <xf numFmtId="0" fontId="0" fillId="0" borderId="11" xfId="0" applyFont="1" applyBorder="1"/>
    <xf numFmtId="0" fontId="3" fillId="0" borderId="11" xfId="0" applyFont="1" applyBorder="1"/>
    <xf numFmtId="0" fontId="0" fillId="0" borderId="0" xfId="0" applyFont="1" applyAlignment="1">
      <alignment horizontal="left" vertical="center" wrapText="1"/>
    </xf>
  </cellXfs>
  <cellStyles count="3">
    <cellStyle name="Normal" xfId="0" builtinId="0"/>
    <cellStyle name="Normal 2" xfId="2" xr:uid="{5C4AF21B-8273-45CA-868A-96EBA9E8A2FF}"/>
    <cellStyle name="Percent" xfId="1" builtinId="5"/>
  </cellStyles>
  <dxfs count="0"/>
  <tableStyles count="0" defaultTableStyle="TableStyleMedium2" defaultPivotStyle="PivotStyleLight16"/>
  <colors>
    <mruColors>
      <color rgb="FFDFE9F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58205</xdr:colOff>
      <xdr:row>2</xdr:row>
      <xdr:rowOff>22667</xdr:rowOff>
    </xdr:from>
    <xdr:ext cx="1828800" cy="245290"/>
    <xdr:pic>
      <xdr:nvPicPr>
        <xdr:cNvPr id="2" name="Picture 1">
          <a:extLst>
            <a:ext uri="{FF2B5EF4-FFF2-40B4-BE49-F238E27FC236}">
              <a16:creationId xmlns:a16="http://schemas.microsoft.com/office/drawing/2014/main" id="{41C587D4-131B-4676-A650-5943608FB0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1405" y="340167"/>
          <a:ext cx="1828800" cy="24529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AC8A4-C924-4819-9A64-6A0233627A77}">
  <dimension ref="B5:M9"/>
  <sheetViews>
    <sheetView showGridLines="0" tabSelected="1" zoomScaleNormal="100" workbookViewId="0"/>
  </sheetViews>
  <sheetFormatPr defaultColWidth="8.69140625" defaultRowHeight="12.45" x14ac:dyDescent="0.3"/>
  <cols>
    <col min="1" max="1" width="2.921875" style="1" customWidth="1"/>
    <col min="2" max="13" width="9.23046875" style="1" customWidth="1"/>
    <col min="14" max="16384" width="8.69140625" style="1"/>
  </cols>
  <sheetData>
    <row r="5" spans="2:13" ht="14.6" thickBot="1" x14ac:dyDescent="0.4">
      <c r="B5" s="183" t="str">
        <f>+TEXT(Model!B2,"@")&amp; " Template"</f>
        <v>Debt Schedule Template</v>
      </c>
      <c r="C5" s="184"/>
      <c r="D5" s="184"/>
      <c r="E5" s="185"/>
      <c r="F5" s="185"/>
      <c r="G5" s="185"/>
      <c r="H5" s="185"/>
      <c r="I5" s="185"/>
      <c r="J5" s="185"/>
      <c r="K5" s="185"/>
      <c r="L5" s="185"/>
      <c r="M5" s="185"/>
    </row>
    <row r="6" spans="2:13" ht="12.55" customHeight="1" x14ac:dyDescent="0.3">
      <c r="B6" s="186" t="s">
        <v>0</v>
      </c>
      <c r="C6" s="186"/>
      <c r="D6" s="186"/>
      <c r="E6" s="186"/>
      <c r="F6" s="186"/>
      <c r="G6" s="186"/>
      <c r="H6" s="186"/>
      <c r="I6" s="186"/>
      <c r="J6" s="186"/>
      <c r="K6" s="186"/>
      <c r="L6" s="186"/>
      <c r="M6" s="186"/>
    </row>
    <row r="7" spans="2:13" x14ac:dyDescent="0.3">
      <c r="B7" s="186"/>
      <c r="C7" s="186"/>
      <c r="D7" s="186"/>
      <c r="E7" s="186"/>
      <c r="F7" s="186"/>
      <c r="G7" s="186"/>
      <c r="H7" s="186"/>
      <c r="I7" s="186"/>
      <c r="J7" s="186"/>
      <c r="K7" s="186"/>
      <c r="L7" s="186"/>
      <c r="M7" s="186"/>
    </row>
    <row r="8" spans="2:13" x14ac:dyDescent="0.3">
      <c r="B8" s="186"/>
      <c r="C8" s="186"/>
      <c r="D8" s="186"/>
      <c r="E8" s="186"/>
      <c r="F8" s="186"/>
      <c r="G8" s="186"/>
      <c r="H8" s="186"/>
      <c r="I8" s="186"/>
      <c r="J8" s="186"/>
      <c r="K8" s="186"/>
      <c r="L8" s="186"/>
      <c r="M8" s="186"/>
    </row>
    <row r="9" spans="2:13" x14ac:dyDescent="0.3">
      <c r="B9" s="186"/>
      <c r="C9" s="186"/>
      <c r="D9" s="186"/>
      <c r="E9" s="186"/>
      <c r="F9" s="186"/>
      <c r="G9" s="186"/>
      <c r="H9" s="186"/>
      <c r="I9" s="186"/>
      <c r="J9" s="186"/>
      <c r="K9" s="186"/>
      <c r="L9" s="186"/>
      <c r="M9" s="186"/>
    </row>
  </sheetData>
  <sheetProtection sheet="1" objects="1" scenarios="1"/>
  <mergeCells count="1">
    <mergeCell ref="B6:M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9651D-35B3-408E-AE36-C7C255416142}">
  <dimension ref="A1:L89"/>
  <sheetViews>
    <sheetView showGridLines="0" zoomScaleNormal="100" workbookViewId="0"/>
  </sheetViews>
  <sheetFormatPr defaultColWidth="8.23046875" defaultRowHeight="12.45" x14ac:dyDescent="0.3"/>
  <cols>
    <col min="1" max="1" width="1.921875" style="2" bestFit="1" customWidth="1"/>
    <col min="2" max="5" width="10.61328125" style="4" customWidth="1"/>
    <col min="6" max="12" width="10.61328125" style="16" customWidth="1"/>
    <col min="13" max="16384" width="8.23046875" style="16"/>
  </cols>
  <sheetData>
    <row r="1" spans="1:12" s="2" customFormat="1" x14ac:dyDescent="0.3">
      <c r="B1" s="3"/>
      <c r="C1" s="3"/>
      <c r="D1" s="3"/>
      <c r="E1" s="4"/>
    </row>
    <row r="2" spans="1:12" s="5" customFormat="1" ht="14.15" x14ac:dyDescent="0.35">
      <c r="B2" s="6" t="s">
        <v>1</v>
      </c>
      <c r="C2" s="7"/>
      <c r="D2" s="7"/>
      <c r="E2" s="8"/>
      <c r="F2" s="8"/>
      <c r="G2" s="8"/>
      <c r="H2" s="9"/>
    </row>
    <row r="3" spans="1:12" s="2" customFormat="1" ht="12.9" x14ac:dyDescent="0.35">
      <c r="B3" s="10" t="s">
        <v>2</v>
      </c>
      <c r="C3" s="10"/>
      <c r="D3" s="11"/>
      <c r="E3" s="11"/>
      <c r="F3" s="11"/>
      <c r="G3" s="12"/>
      <c r="H3" s="12"/>
      <c r="I3" s="12"/>
      <c r="J3" s="12"/>
      <c r="K3" s="13" t="s">
        <v>3</v>
      </c>
      <c r="L3" s="179">
        <v>1</v>
      </c>
    </row>
    <row r="4" spans="1:12" x14ac:dyDescent="0.3">
      <c r="B4" s="14"/>
      <c r="C4" s="14"/>
      <c r="D4" s="15"/>
      <c r="E4" s="15"/>
      <c r="F4" s="15"/>
      <c r="G4" s="5"/>
      <c r="H4" s="5"/>
      <c r="I4" s="5"/>
      <c r="J4" s="5"/>
      <c r="K4" s="5"/>
      <c r="L4" s="5"/>
    </row>
    <row r="5" spans="1:12" x14ac:dyDescent="0.3">
      <c r="B5" s="180" t="s">
        <v>4</v>
      </c>
      <c r="C5" s="181"/>
      <c r="D5" s="182"/>
      <c r="E5" s="182"/>
      <c r="F5" s="182"/>
      <c r="G5" s="182"/>
      <c r="H5" s="182"/>
      <c r="I5" s="182"/>
      <c r="J5" s="182"/>
      <c r="K5" s="182"/>
      <c r="L5" s="182"/>
    </row>
    <row r="6" spans="1:12" s="21" customFormat="1" ht="12.9" x14ac:dyDescent="0.35">
      <c r="A6" s="17"/>
      <c r="B6" s="18" t="s">
        <v>5</v>
      </c>
      <c r="C6" s="18"/>
      <c r="D6" s="19" t="s">
        <v>6</v>
      </c>
      <c r="E6" s="19" t="s">
        <v>7</v>
      </c>
      <c r="F6" s="20" t="s">
        <v>8</v>
      </c>
      <c r="G6" s="20" t="s">
        <v>9</v>
      </c>
      <c r="H6" s="20" t="s">
        <v>10</v>
      </c>
      <c r="I6" s="20" t="s">
        <v>11</v>
      </c>
      <c r="J6" s="20" t="s">
        <v>12</v>
      </c>
      <c r="K6" s="20" t="s">
        <v>13</v>
      </c>
      <c r="L6" s="20" t="s">
        <v>14</v>
      </c>
    </row>
    <row r="7" spans="1:12" x14ac:dyDescent="0.3">
      <c r="B7" s="22" t="s">
        <v>15</v>
      </c>
      <c r="C7" s="22"/>
      <c r="D7" s="23">
        <v>0</v>
      </c>
      <c r="E7" s="24">
        <f>+D7*$H$14</f>
        <v>0</v>
      </c>
      <c r="F7" s="25">
        <v>400</v>
      </c>
      <c r="G7" s="26">
        <v>0</v>
      </c>
      <c r="H7" s="26">
        <v>0</v>
      </c>
      <c r="I7" s="26">
        <v>0</v>
      </c>
      <c r="J7" s="27">
        <v>6</v>
      </c>
      <c r="K7" s="28">
        <v>2.5000000000000001E-2</v>
      </c>
      <c r="L7" s="29">
        <f>+K7*E7</f>
        <v>0</v>
      </c>
    </row>
    <row r="8" spans="1:12" x14ac:dyDescent="0.3">
      <c r="B8" s="22" t="s">
        <v>16</v>
      </c>
      <c r="C8" s="22"/>
      <c r="D8" s="30">
        <v>3</v>
      </c>
      <c r="E8" s="31">
        <f t="shared" ref="E8:E9" si="0">+D8*$H$14</f>
        <v>300</v>
      </c>
      <c r="F8" s="32">
        <v>400</v>
      </c>
      <c r="G8" s="33">
        <v>0.02</v>
      </c>
      <c r="H8" s="33">
        <v>0.05</v>
      </c>
      <c r="I8" s="33">
        <v>0.5</v>
      </c>
      <c r="J8" s="34">
        <v>6</v>
      </c>
      <c r="K8" s="35">
        <v>2.5000000000000001E-2</v>
      </c>
      <c r="L8" s="31">
        <f>+K8*E8</f>
        <v>7.5</v>
      </c>
    </row>
    <row r="9" spans="1:12" x14ac:dyDescent="0.3">
      <c r="B9" s="22" t="s">
        <v>17</v>
      </c>
      <c r="C9" s="22"/>
      <c r="D9" s="36">
        <f>+MAX(D10-SUM(D7:D8),0)</f>
        <v>1</v>
      </c>
      <c r="E9" s="24">
        <f t="shared" si="0"/>
        <v>100</v>
      </c>
      <c r="F9" s="35">
        <v>0.1</v>
      </c>
      <c r="G9" s="33">
        <v>0</v>
      </c>
      <c r="H9" s="33">
        <v>0</v>
      </c>
      <c r="I9" s="33">
        <v>0</v>
      </c>
      <c r="J9" s="34">
        <v>10</v>
      </c>
      <c r="K9" s="35">
        <v>2.5000000000000001E-2</v>
      </c>
      <c r="L9" s="31">
        <f>+K9*E9</f>
        <v>2.5</v>
      </c>
    </row>
    <row r="10" spans="1:12" x14ac:dyDescent="0.3">
      <c r="B10" s="37" t="s">
        <v>18</v>
      </c>
      <c r="C10" s="37"/>
      <c r="D10" s="38">
        <v>4</v>
      </c>
      <c r="E10" s="39">
        <f>SUM(E7:E9)</f>
        <v>400</v>
      </c>
      <c r="F10" s="40"/>
      <c r="G10" s="41"/>
      <c r="H10" s="40"/>
      <c r="I10" s="40"/>
      <c r="J10" s="42"/>
      <c r="K10" s="43" t="s">
        <v>19</v>
      </c>
      <c r="L10" s="44">
        <f>SUM(L7:L9)</f>
        <v>10</v>
      </c>
    </row>
    <row r="11" spans="1:12" ht="15" x14ac:dyDescent="0.6">
      <c r="B11" s="45"/>
      <c r="C11" s="45"/>
      <c r="D11" s="45"/>
      <c r="E11" s="46"/>
      <c r="F11" s="46"/>
      <c r="G11" s="46"/>
      <c r="H11" s="46"/>
      <c r="I11" s="47"/>
      <c r="J11" s="47"/>
      <c r="K11" s="47"/>
      <c r="L11" s="47"/>
    </row>
    <row r="12" spans="1:12" x14ac:dyDescent="0.3">
      <c r="B12" s="180" t="s">
        <v>20</v>
      </c>
      <c r="C12" s="181"/>
      <c r="D12" s="182"/>
      <c r="E12" s="182"/>
      <c r="F12" s="182"/>
      <c r="G12" s="182"/>
      <c r="H12" s="182"/>
      <c r="I12" s="182"/>
      <c r="J12" s="182"/>
      <c r="K12" s="182"/>
      <c r="L12" s="182"/>
    </row>
    <row r="13" spans="1:12" ht="15" x14ac:dyDescent="0.6">
      <c r="B13" s="14"/>
      <c r="C13" s="48"/>
      <c r="D13" s="48"/>
      <c r="E13" s="48"/>
      <c r="F13" s="48"/>
      <c r="G13" s="49"/>
      <c r="H13" s="50" t="s">
        <v>21</v>
      </c>
      <c r="I13" s="50" t="s">
        <v>22</v>
      </c>
      <c r="J13" s="50" t="s">
        <v>23</v>
      </c>
      <c r="K13" s="50" t="s">
        <v>24</v>
      </c>
      <c r="L13" s="50" t="s">
        <v>25</v>
      </c>
    </row>
    <row r="14" spans="1:12" ht="12.9" x14ac:dyDescent="0.35">
      <c r="B14" s="51" t="s">
        <v>26</v>
      </c>
      <c r="C14" s="52"/>
      <c r="D14" s="53"/>
      <c r="E14" s="47"/>
      <c r="F14" s="54" t="s">
        <v>27</v>
      </c>
      <c r="G14" s="178">
        <v>5</v>
      </c>
      <c r="H14" s="55">
        <v>100</v>
      </c>
      <c r="I14" s="56">
        <f>+H14+$G$14</f>
        <v>105</v>
      </c>
      <c r="J14" s="56">
        <f>+I14+$G$14</f>
        <v>110</v>
      </c>
      <c r="K14" s="56">
        <f>+J14+$G$14</f>
        <v>115</v>
      </c>
      <c r="L14" s="56">
        <f>+K14+$G$14</f>
        <v>120</v>
      </c>
    </row>
    <row r="15" spans="1:12" x14ac:dyDescent="0.3">
      <c r="B15" s="22" t="s">
        <v>28</v>
      </c>
      <c r="C15" s="57"/>
      <c r="D15" s="1"/>
      <c r="E15" s="47"/>
      <c r="F15" s="58"/>
      <c r="G15" s="59"/>
      <c r="H15" s="60">
        <v>-10</v>
      </c>
      <c r="I15" s="61">
        <f>+H15</f>
        <v>-10</v>
      </c>
      <c r="J15" s="61">
        <f>+I15</f>
        <v>-10</v>
      </c>
      <c r="K15" s="61">
        <f>+J15</f>
        <v>-10</v>
      </c>
      <c r="L15" s="61">
        <f>+K15</f>
        <v>-10</v>
      </c>
    </row>
    <row r="16" spans="1:12" x14ac:dyDescent="0.3">
      <c r="B16" s="37" t="s">
        <v>29</v>
      </c>
      <c r="C16" s="62"/>
      <c r="D16" s="63"/>
      <c r="E16" s="64"/>
      <c r="F16" s="65"/>
      <c r="G16" s="66"/>
      <c r="H16" s="44">
        <f>SUM(H14:H15)</f>
        <v>90</v>
      </c>
      <c r="I16" s="44">
        <f>SUM(I14:I15)</f>
        <v>95</v>
      </c>
      <c r="J16" s="44">
        <f>SUM(J14:J15)</f>
        <v>100</v>
      </c>
      <c r="K16" s="44">
        <f>SUM(K14:K15)</f>
        <v>105</v>
      </c>
      <c r="L16" s="44">
        <f>SUM(L14:L15)</f>
        <v>110</v>
      </c>
    </row>
    <row r="17" spans="2:12" x14ac:dyDescent="0.3">
      <c r="B17" s="22" t="s">
        <v>30</v>
      </c>
      <c r="C17" s="57"/>
      <c r="D17" s="1"/>
      <c r="E17" s="67"/>
      <c r="F17" s="58"/>
      <c r="G17" s="59"/>
      <c r="H17" s="61">
        <f ca="1">-H89</f>
        <v>-27.643506821627085</v>
      </c>
      <c r="I17" s="61">
        <f ca="1">-I89</f>
        <v>-25.859286147806131</v>
      </c>
      <c r="J17" s="68">
        <f ca="1">-J89</f>
        <v>-23.9310850453341</v>
      </c>
      <c r="K17" s="68">
        <f ca="1">-K89</f>
        <v>-21.85584784063397</v>
      </c>
      <c r="L17" s="68">
        <f ca="1">-L89</f>
        <v>-19.630454009413832</v>
      </c>
    </row>
    <row r="18" spans="2:12" x14ac:dyDescent="0.3">
      <c r="B18" s="22" t="s">
        <v>31</v>
      </c>
      <c r="C18" s="57"/>
      <c r="D18" s="1"/>
      <c r="E18" s="67"/>
      <c r="F18" s="58"/>
      <c r="G18" s="59"/>
      <c r="H18" s="61">
        <f>-SUM(L7/J7,L8/J8,L9/J9)</f>
        <v>-1.5</v>
      </c>
      <c r="I18" s="61">
        <f>+H18</f>
        <v>-1.5</v>
      </c>
      <c r="J18" s="61">
        <f>+I18</f>
        <v>-1.5</v>
      </c>
      <c r="K18" s="61">
        <f>+J18</f>
        <v>-1.5</v>
      </c>
      <c r="L18" s="61">
        <f>+K18</f>
        <v>-1.5</v>
      </c>
    </row>
    <row r="19" spans="2:12" x14ac:dyDescent="0.3">
      <c r="B19" s="37" t="s">
        <v>32</v>
      </c>
      <c r="C19" s="62"/>
      <c r="D19" s="63"/>
      <c r="E19" s="69"/>
      <c r="F19" s="65"/>
      <c r="G19" s="66"/>
      <c r="H19" s="44">
        <f ca="1">SUM(H16:H18)</f>
        <v>60.856493178372915</v>
      </c>
      <c r="I19" s="44">
        <f ca="1">SUM(I16:I18)</f>
        <v>67.640713852193869</v>
      </c>
      <c r="J19" s="44">
        <f ca="1">SUM(J16:J18)</f>
        <v>74.5689149546659</v>
      </c>
      <c r="K19" s="44">
        <f ca="1">SUM(K16:K18)</f>
        <v>81.64415215936603</v>
      </c>
      <c r="L19" s="44">
        <f ca="1">SUM(L16:L18)</f>
        <v>88.869545990586175</v>
      </c>
    </row>
    <row r="20" spans="2:12" ht="12.9" x14ac:dyDescent="0.35">
      <c r="B20" s="22" t="s">
        <v>33</v>
      </c>
      <c r="C20" s="57"/>
      <c r="D20" s="70"/>
      <c r="E20" s="67"/>
      <c r="F20" s="54" t="s">
        <v>34</v>
      </c>
      <c r="G20" s="177">
        <v>0.3</v>
      </c>
      <c r="H20" s="61">
        <f ca="1">-H19*$G$20</f>
        <v>-18.256947953511872</v>
      </c>
      <c r="I20" s="61">
        <f ca="1">-I19*$G$20</f>
        <v>-20.292214155658161</v>
      </c>
      <c r="J20" s="61">
        <f ca="1">-J19*$G$20</f>
        <v>-22.370674486399768</v>
      </c>
      <c r="K20" s="61">
        <f ca="1">-K19*$G$20</f>
        <v>-24.493245647809808</v>
      </c>
      <c r="L20" s="61">
        <f ca="1">-L19*$G$20</f>
        <v>-26.660863797175853</v>
      </c>
    </row>
    <row r="21" spans="2:12" x14ac:dyDescent="0.3">
      <c r="B21" s="37" t="s">
        <v>35</v>
      </c>
      <c r="C21" s="62"/>
      <c r="D21" s="63"/>
      <c r="E21" s="69"/>
      <c r="F21" s="65"/>
      <c r="G21" s="66"/>
      <c r="H21" s="44">
        <f ca="1">SUM(H19:H20)</f>
        <v>42.599545224861046</v>
      </c>
      <c r="I21" s="44">
        <f ca="1">SUM(I19:I20)</f>
        <v>47.348499696535711</v>
      </c>
      <c r="J21" s="44">
        <f ca="1">SUM(J19:J20)</f>
        <v>52.198240468266135</v>
      </c>
      <c r="K21" s="44">
        <f ca="1">SUM(K19:K20)</f>
        <v>57.150906511556222</v>
      </c>
      <c r="L21" s="44">
        <f ca="1">SUM(L19:L20)</f>
        <v>62.208682193410326</v>
      </c>
    </row>
    <row r="22" spans="2:12" x14ac:dyDescent="0.3">
      <c r="B22" s="22" t="s">
        <v>36</v>
      </c>
      <c r="C22" s="57"/>
      <c r="D22" s="1"/>
      <c r="E22" s="67"/>
      <c r="F22" s="71"/>
      <c r="G22" s="72"/>
      <c r="H22" s="61">
        <f>-H15</f>
        <v>10</v>
      </c>
      <c r="I22" s="61">
        <f>-I15</f>
        <v>10</v>
      </c>
      <c r="J22" s="61">
        <f>-J15</f>
        <v>10</v>
      </c>
      <c r="K22" s="61">
        <f>-K15</f>
        <v>10</v>
      </c>
      <c r="L22" s="61">
        <f>-L15</f>
        <v>10</v>
      </c>
    </row>
    <row r="23" spans="2:12" x14ac:dyDescent="0.3">
      <c r="B23" s="22" t="s">
        <v>37</v>
      </c>
      <c r="C23" s="57"/>
      <c r="D23" s="1"/>
      <c r="E23" s="67"/>
      <c r="F23" s="71"/>
      <c r="G23" s="72"/>
      <c r="H23" s="61">
        <f>-H18</f>
        <v>1.5</v>
      </c>
      <c r="I23" s="61">
        <f>-I18</f>
        <v>1.5</v>
      </c>
      <c r="J23" s="61">
        <f>-J18</f>
        <v>1.5</v>
      </c>
      <c r="K23" s="61">
        <f>-K18</f>
        <v>1.5</v>
      </c>
      <c r="L23" s="61">
        <f>-L18</f>
        <v>1.5</v>
      </c>
    </row>
    <row r="24" spans="2:12" x14ac:dyDescent="0.3">
      <c r="B24" s="22" t="s">
        <v>38</v>
      </c>
      <c r="C24" s="57"/>
      <c r="D24" s="1"/>
      <c r="E24" s="67"/>
      <c r="F24" s="58"/>
      <c r="G24" s="59"/>
      <c r="H24" s="73">
        <v>-10</v>
      </c>
      <c r="I24" s="61">
        <f t="shared" ref="I24:L25" si="1">+H24</f>
        <v>-10</v>
      </c>
      <c r="J24" s="61">
        <f t="shared" si="1"/>
        <v>-10</v>
      </c>
      <c r="K24" s="61">
        <f t="shared" si="1"/>
        <v>-10</v>
      </c>
      <c r="L24" s="61">
        <f t="shared" si="1"/>
        <v>-10</v>
      </c>
    </row>
    <row r="25" spans="2:12" x14ac:dyDescent="0.3">
      <c r="B25" s="22" t="s">
        <v>39</v>
      </c>
      <c r="C25" s="57"/>
      <c r="D25" s="1"/>
      <c r="E25" s="67"/>
      <c r="F25" s="71"/>
      <c r="G25" s="72"/>
      <c r="H25" s="60">
        <v>-2</v>
      </c>
      <c r="I25" s="61">
        <f t="shared" si="1"/>
        <v>-2</v>
      </c>
      <c r="J25" s="61">
        <f t="shared" si="1"/>
        <v>-2</v>
      </c>
      <c r="K25" s="61">
        <f t="shared" si="1"/>
        <v>-2</v>
      </c>
      <c r="L25" s="61">
        <f t="shared" si="1"/>
        <v>-2</v>
      </c>
    </row>
    <row r="26" spans="2:12" x14ac:dyDescent="0.3">
      <c r="B26" s="37" t="s">
        <v>40</v>
      </c>
      <c r="C26" s="62"/>
      <c r="D26" s="63"/>
      <c r="E26" s="69"/>
      <c r="F26" s="74"/>
      <c r="G26" s="66"/>
      <c r="H26" s="44">
        <f ca="1">+SUM(H21:H25)</f>
        <v>42.099545224861046</v>
      </c>
      <c r="I26" s="44">
        <f ca="1">+SUM(I21:I25)</f>
        <v>46.848499696535711</v>
      </c>
      <c r="J26" s="44">
        <f ca="1">+SUM(J21:J25)</f>
        <v>51.698240468266135</v>
      </c>
      <c r="K26" s="44">
        <f ca="1">+SUM(K21:K25)</f>
        <v>56.650906511556229</v>
      </c>
      <c r="L26" s="44">
        <f ca="1">+SUM(L21:L25)</f>
        <v>61.708682193410326</v>
      </c>
    </row>
    <row r="27" spans="2:12" x14ac:dyDescent="0.3">
      <c r="B27" s="22" t="s">
        <v>41</v>
      </c>
      <c r="C27" s="57"/>
      <c r="D27" s="1"/>
      <c r="E27" s="67"/>
      <c r="F27" s="58"/>
      <c r="G27" s="59"/>
      <c r="H27" s="61">
        <f>+H58+H69</f>
        <v>-15</v>
      </c>
      <c r="I27" s="61">
        <f ca="1">+I58+I69</f>
        <v>-15</v>
      </c>
      <c r="J27" s="61">
        <f ca="1">+J58+J69</f>
        <v>-15</v>
      </c>
      <c r="K27" s="61">
        <f ca="1">+K58+K69</f>
        <v>-15</v>
      </c>
      <c r="L27" s="61">
        <f ca="1">+L58+L69</f>
        <v>-15</v>
      </c>
    </row>
    <row r="28" spans="2:12" x14ac:dyDescent="0.3">
      <c r="B28" s="22" t="s">
        <v>42</v>
      </c>
      <c r="C28" s="57"/>
      <c r="D28" s="1"/>
      <c r="E28" s="67"/>
      <c r="F28" s="58"/>
      <c r="G28" s="59"/>
      <c r="H28" s="61">
        <f ca="1">+H44</f>
        <v>0</v>
      </c>
      <c r="I28" s="61">
        <f ca="1">+I44</f>
        <v>0</v>
      </c>
      <c r="J28" s="61">
        <f ca="1">+J44</f>
        <v>0</v>
      </c>
      <c r="K28" s="61">
        <f ca="1">+K44</f>
        <v>0</v>
      </c>
      <c r="L28" s="61">
        <f ca="1">+L44</f>
        <v>0</v>
      </c>
    </row>
    <row r="29" spans="2:12" x14ac:dyDescent="0.3">
      <c r="B29" s="22" t="s">
        <v>43</v>
      </c>
      <c r="C29" s="57"/>
      <c r="D29" s="1"/>
      <c r="E29" s="67"/>
      <c r="F29" s="58"/>
      <c r="G29" s="59"/>
      <c r="H29" s="61">
        <f ca="1">+H59+H70</f>
        <v>-13.549772612430523</v>
      </c>
      <c r="I29" s="61">
        <f ca="1">+I59+I70</f>
        <v>-15.924249848267856</v>
      </c>
      <c r="J29" s="61">
        <f ca="1">+J59+J70</f>
        <v>-18.349120234133249</v>
      </c>
      <c r="K29" s="61">
        <f ca="1">+K59+K70</f>
        <v>-20.825453255840515</v>
      </c>
      <c r="L29" s="61">
        <f ca="1">+L59+L70</f>
        <v>-23.354341108462798</v>
      </c>
    </row>
    <row r="30" spans="2:12" x14ac:dyDescent="0.3">
      <c r="B30" s="37" t="s">
        <v>44</v>
      </c>
      <c r="C30" s="62"/>
      <c r="D30" s="63"/>
      <c r="E30" s="69"/>
      <c r="F30" s="74"/>
      <c r="G30" s="66"/>
      <c r="H30" s="44">
        <f ca="1">+SUM(H26:H29)</f>
        <v>13.549772612430523</v>
      </c>
      <c r="I30" s="44">
        <f ca="1">+SUM(I26:I29)</f>
        <v>15.924249848267856</v>
      </c>
      <c r="J30" s="44">
        <f ca="1">+SUM(J26:J29)</f>
        <v>18.349120234132887</v>
      </c>
      <c r="K30" s="44">
        <f ca="1">+SUM(K26:K29)</f>
        <v>20.825453255715715</v>
      </c>
      <c r="L30" s="44">
        <f ca="1">+SUM(L26:L29)</f>
        <v>23.354341084947528</v>
      </c>
    </row>
    <row r="31" spans="2:12" x14ac:dyDescent="0.3">
      <c r="B31" s="57"/>
      <c r="C31" s="57"/>
      <c r="D31" s="1"/>
      <c r="E31" s="67"/>
      <c r="F31" s="75"/>
      <c r="G31" s="76"/>
      <c r="H31" s="75"/>
      <c r="I31" s="75"/>
      <c r="J31" s="77"/>
      <c r="K31" s="77"/>
      <c r="L31" s="77"/>
    </row>
    <row r="32" spans="2:12" x14ac:dyDescent="0.3">
      <c r="B32" s="22" t="s">
        <v>45</v>
      </c>
      <c r="C32" s="57"/>
      <c r="D32" s="1"/>
      <c r="E32" s="67"/>
      <c r="F32" s="78"/>
      <c r="G32" s="79"/>
      <c r="H32" s="80">
        <v>50</v>
      </c>
      <c r="I32" s="31">
        <f ca="1">+H34</f>
        <v>63.549772612430523</v>
      </c>
      <c r="J32" s="31">
        <f ca="1">+I34</f>
        <v>79.474022460698365</v>
      </c>
      <c r="K32" s="31">
        <f ca="1">+J34</f>
        <v>97.823142694816397</v>
      </c>
      <c r="L32" s="31">
        <f ca="1">+K34</f>
        <v>118.64859594583672</v>
      </c>
    </row>
    <row r="33" spans="2:12" x14ac:dyDescent="0.3">
      <c r="B33" s="22" t="s">
        <v>46</v>
      </c>
      <c r="C33" s="57"/>
      <c r="D33" s="1"/>
      <c r="E33" s="67"/>
      <c r="F33" s="81"/>
      <c r="G33" s="82"/>
      <c r="H33" s="83">
        <f ca="1">+H30</f>
        <v>13.549772612430523</v>
      </c>
      <c r="I33" s="83">
        <f ca="1">+I30</f>
        <v>15.924249848267856</v>
      </c>
      <c r="J33" s="83">
        <f ca="1">+J30</f>
        <v>18.349120234132887</v>
      </c>
      <c r="K33" s="83">
        <f ca="1">+K30</f>
        <v>20.825453255715715</v>
      </c>
      <c r="L33" s="83">
        <f ca="1">+L30</f>
        <v>23.354341084947528</v>
      </c>
    </row>
    <row r="34" spans="2:12" x14ac:dyDescent="0.3">
      <c r="B34" s="37" t="s">
        <v>47</v>
      </c>
      <c r="C34" s="62"/>
      <c r="D34" s="63"/>
      <c r="E34" s="69"/>
      <c r="F34" s="74"/>
      <c r="G34" s="66"/>
      <c r="H34" s="44">
        <f ca="1">+SUM(H32:H33)</f>
        <v>63.549772612430523</v>
      </c>
      <c r="I34" s="44">
        <f ca="1">+SUM(I32:I33)</f>
        <v>79.474022460698379</v>
      </c>
      <c r="J34" s="44">
        <f ca="1">+SUM(J32:J33)</f>
        <v>97.823142694831247</v>
      </c>
      <c r="K34" s="44">
        <f ca="1">+SUM(K32:K33)</f>
        <v>118.64859595053211</v>
      </c>
      <c r="L34" s="44">
        <f ca="1">+SUM(L32:L33)</f>
        <v>142.00293703078424</v>
      </c>
    </row>
    <row r="35" spans="2:12" x14ac:dyDescent="0.3">
      <c r="B35" s="84"/>
      <c r="C35" s="48"/>
      <c r="D35" s="48"/>
      <c r="E35" s="48"/>
      <c r="F35" s="67"/>
      <c r="G35" s="67"/>
      <c r="H35" s="67"/>
      <c r="I35" s="67"/>
      <c r="J35" s="67"/>
      <c r="K35" s="67"/>
      <c r="L35" s="67"/>
    </row>
    <row r="36" spans="2:12" x14ac:dyDescent="0.3">
      <c r="B36" s="180" t="s">
        <v>48</v>
      </c>
      <c r="C36" s="181"/>
      <c r="D36" s="182"/>
      <c r="E36" s="182"/>
      <c r="F36" s="182"/>
      <c r="G36" s="182"/>
      <c r="H36" s="182"/>
      <c r="I36" s="182"/>
      <c r="J36" s="182"/>
      <c r="K36" s="182"/>
      <c r="L36" s="182"/>
    </row>
    <row r="37" spans="2:12" ht="15" x14ac:dyDescent="0.6">
      <c r="B37" s="57"/>
      <c r="C37" s="57"/>
      <c r="D37" s="57"/>
      <c r="E37" s="57"/>
      <c r="F37" s="57"/>
      <c r="G37" s="85"/>
      <c r="H37" s="50" t="s">
        <v>21</v>
      </c>
      <c r="I37" s="50" t="s">
        <v>22</v>
      </c>
      <c r="J37" s="50" t="s">
        <v>23</v>
      </c>
      <c r="K37" s="50" t="s">
        <v>24</v>
      </c>
      <c r="L37" s="50" t="s">
        <v>25</v>
      </c>
    </row>
    <row r="38" spans="2:12" ht="12.9" x14ac:dyDescent="0.35">
      <c r="B38" s="86" t="s">
        <v>49</v>
      </c>
      <c r="C38" s="86"/>
      <c r="D38" s="87"/>
      <c r="E38" s="88"/>
      <c r="F38" s="89"/>
      <c r="G38" s="90"/>
      <c r="H38" s="91">
        <v>120</v>
      </c>
      <c r="I38" s="92">
        <f>+H38+5</f>
        <v>125</v>
      </c>
      <c r="J38" s="92">
        <f>+I38+5</f>
        <v>130</v>
      </c>
      <c r="K38" s="92">
        <f>+J38+5</f>
        <v>135</v>
      </c>
      <c r="L38" s="92">
        <f>+K38+5</f>
        <v>140</v>
      </c>
    </row>
    <row r="39" spans="2:12" ht="12.9" x14ac:dyDescent="0.35">
      <c r="B39" s="93"/>
      <c r="C39" s="93"/>
      <c r="D39" s="87"/>
      <c r="E39" s="67"/>
      <c r="F39" s="89"/>
      <c r="G39" s="90"/>
      <c r="H39" s="94"/>
      <c r="I39" s="94"/>
      <c r="J39" s="1"/>
      <c r="K39" s="1"/>
      <c r="L39" s="1"/>
    </row>
    <row r="40" spans="2:12" x14ac:dyDescent="0.3">
      <c r="B40" s="95" t="s">
        <v>50</v>
      </c>
      <c r="C40" s="96"/>
      <c r="D40" s="97"/>
      <c r="E40" s="98"/>
      <c r="F40" s="99"/>
      <c r="G40" s="100"/>
      <c r="H40" s="101">
        <f ca="1">+H26+H27</f>
        <v>27.099545224861046</v>
      </c>
      <c r="I40" s="101">
        <f ca="1">+I26+I27</f>
        <v>31.848499696535711</v>
      </c>
      <c r="J40" s="101">
        <f ca="1">+J26+J27</f>
        <v>36.698240468266135</v>
      </c>
      <c r="K40" s="101">
        <f ca="1">+K26+K27</f>
        <v>41.650906511556229</v>
      </c>
      <c r="L40" s="102">
        <f ca="1">+L26+L27</f>
        <v>46.708682193410326</v>
      </c>
    </row>
    <row r="41" spans="2:12" x14ac:dyDescent="0.3">
      <c r="B41" s="57"/>
      <c r="C41" s="57"/>
      <c r="D41" s="1"/>
      <c r="E41" s="67"/>
      <c r="F41" s="103"/>
      <c r="G41" s="104"/>
      <c r="H41" s="105"/>
      <c r="I41" s="105"/>
      <c r="J41" s="1"/>
      <c r="K41" s="1"/>
      <c r="L41" s="1"/>
    </row>
    <row r="42" spans="2:12" ht="12.9" x14ac:dyDescent="0.35">
      <c r="B42" s="106" t="s">
        <v>15</v>
      </c>
      <c r="C42" s="107"/>
      <c r="D42" s="108"/>
      <c r="E42" s="67"/>
      <c r="F42" s="103"/>
      <c r="G42" s="104"/>
      <c r="H42" s="105"/>
      <c r="I42" s="105"/>
      <c r="J42" s="1"/>
      <c r="K42" s="1"/>
      <c r="L42" s="1"/>
    </row>
    <row r="43" spans="2:12" x14ac:dyDescent="0.3">
      <c r="B43" s="22" t="s">
        <v>51</v>
      </c>
      <c r="C43" s="22"/>
      <c r="D43" s="1"/>
      <c r="E43" s="67"/>
      <c r="F43" s="103"/>
      <c r="G43" s="104"/>
      <c r="H43" s="78">
        <f>+E7</f>
        <v>0</v>
      </c>
      <c r="I43" s="78">
        <f ca="1">+H45</f>
        <v>0</v>
      </c>
      <c r="J43" s="78">
        <f ca="1">+I45</f>
        <v>0</v>
      </c>
      <c r="K43" s="78">
        <f ca="1">+J45</f>
        <v>0</v>
      </c>
      <c r="L43" s="78">
        <f ca="1">+K45</f>
        <v>0</v>
      </c>
    </row>
    <row r="44" spans="2:12" x14ac:dyDescent="0.3">
      <c r="B44" s="22" t="s">
        <v>52</v>
      </c>
      <c r="C44" s="22"/>
      <c r="D44" s="1"/>
      <c r="E44" s="67"/>
      <c r="F44" s="1"/>
      <c r="G44" s="109"/>
      <c r="H44" s="83">
        <f ca="1">MIN(H47,-MIN(H43,H40))</f>
        <v>0</v>
      </c>
      <c r="I44" s="83">
        <f ca="1">MIN(I47,-MIN(I43,I40))</f>
        <v>0</v>
      </c>
      <c r="J44" s="83">
        <f ca="1">MIN(J47,-MIN(J43,J40))</f>
        <v>0</v>
      </c>
      <c r="K44" s="83">
        <f ca="1">MIN(K47,-MIN(K43,K40))</f>
        <v>0</v>
      </c>
      <c r="L44" s="83">
        <f ca="1">MIN(L47,-MIN(L43,L40))</f>
        <v>0</v>
      </c>
    </row>
    <row r="45" spans="2:12" x14ac:dyDescent="0.3">
      <c r="B45" s="37" t="s">
        <v>53</v>
      </c>
      <c r="C45" s="37"/>
      <c r="D45" s="63"/>
      <c r="E45" s="69"/>
      <c r="F45" s="110"/>
      <c r="G45" s="111"/>
      <c r="H45" s="112">
        <f ca="1">SUM(H43:H44)</f>
        <v>0</v>
      </c>
      <c r="I45" s="112">
        <f ca="1">SUM(I43:I44)</f>
        <v>0</v>
      </c>
      <c r="J45" s="112">
        <f ca="1">SUM(J43:J44)</f>
        <v>0</v>
      </c>
      <c r="K45" s="112">
        <f ca="1">SUM(K43:K44)</f>
        <v>0</v>
      </c>
      <c r="L45" s="112">
        <f ca="1">SUM(L43:L44)</f>
        <v>0</v>
      </c>
    </row>
    <row r="46" spans="2:12" x14ac:dyDescent="0.3">
      <c r="B46" s="52"/>
      <c r="C46" s="52"/>
      <c r="D46" s="53"/>
      <c r="E46" s="67"/>
      <c r="F46" s="77"/>
      <c r="G46" s="113"/>
      <c r="H46" s="114"/>
      <c r="I46" s="114"/>
      <c r="J46" s="1"/>
      <c r="K46" s="1"/>
      <c r="L46" s="1"/>
    </row>
    <row r="47" spans="2:12" ht="12.9" x14ac:dyDescent="0.35">
      <c r="B47" s="115" t="s">
        <v>54</v>
      </c>
      <c r="C47" s="115"/>
      <c r="D47" s="116"/>
      <c r="E47" s="67"/>
      <c r="F47" s="117" t="s">
        <v>55</v>
      </c>
      <c r="G47" s="176">
        <v>100</v>
      </c>
      <c r="H47" s="118">
        <f>$G$47-H43</f>
        <v>100</v>
      </c>
      <c r="I47" s="118">
        <f ca="1">$G$47-I43</f>
        <v>100</v>
      </c>
      <c r="J47" s="118">
        <f ca="1">$G$47-J43</f>
        <v>100</v>
      </c>
      <c r="K47" s="118">
        <f ca="1">$G$47-K43</f>
        <v>100</v>
      </c>
      <c r="L47" s="118">
        <f ca="1">$G$47-L43</f>
        <v>100</v>
      </c>
    </row>
    <row r="48" spans="2:12" x14ac:dyDescent="0.3">
      <c r="B48" s="115" t="s">
        <v>56</v>
      </c>
      <c r="C48" s="115"/>
      <c r="D48" s="116"/>
      <c r="E48" s="67"/>
      <c r="F48" s="1"/>
      <c r="G48" s="119"/>
      <c r="H48" s="118">
        <f ca="1">+H47-H44</f>
        <v>100</v>
      </c>
      <c r="I48" s="118">
        <f ca="1">+I47-I44</f>
        <v>100</v>
      </c>
      <c r="J48" s="118">
        <f ca="1">+J47-J44</f>
        <v>100</v>
      </c>
      <c r="K48" s="118">
        <f ca="1">+K47-K44</f>
        <v>100</v>
      </c>
      <c r="L48" s="118">
        <f ca="1">+L47-L44</f>
        <v>100</v>
      </c>
    </row>
    <row r="49" spans="2:12" ht="15.45" x14ac:dyDescent="0.65">
      <c r="B49" s="3"/>
      <c r="C49" s="3"/>
      <c r="D49" s="116"/>
      <c r="E49" s="67"/>
      <c r="F49" s="120" t="s">
        <v>57</v>
      </c>
      <c r="G49" s="121" t="s">
        <v>9</v>
      </c>
      <c r="H49" s="122"/>
      <c r="I49" s="122"/>
      <c r="J49" s="1"/>
      <c r="K49" s="1"/>
      <c r="L49" s="1"/>
    </row>
    <row r="50" spans="2:12" x14ac:dyDescent="0.3">
      <c r="B50" s="115" t="s">
        <v>58</v>
      </c>
      <c r="C50" s="115"/>
      <c r="D50" s="116"/>
      <c r="E50" s="67"/>
      <c r="F50" s="123">
        <f>+F7</f>
        <v>400</v>
      </c>
      <c r="G50" s="124">
        <f>+G7</f>
        <v>0</v>
      </c>
      <c r="H50" s="125">
        <f>MAX($G$50,H$38/10000)+($F$50/10000)</f>
        <v>5.2000000000000005E-2</v>
      </c>
      <c r="I50" s="125">
        <f>MAX($G$50,I$38/10000)+($F$50/10000)</f>
        <v>5.2500000000000005E-2</v>
      </c>
      <c r="J50" s="125">
        <f>MAX($G$50,J$38/10000)+($F$50/10000)</f>
        <v>5.2999999999999999E-2</v>
      </c>
      <c r="K50" s="125">
        <f>MAX($G$50,K$38/10000)+($F$50/10000)</f>
        <v>5.3499999999999999E-2</v>
      </c>
      <c r="L50" s="125">
        <f>MAX($G$50,L$38/10000)+($F$50/10000)</f>
        <v>5.3999999999999999E-2</v>
      </c>
    </row>
    <row r="51" spans="2:12" x14ac:dyDescent="0.3">
      <c r="B51" s="115" t="s">
        <v>59</v>
      </c>
      <c r="C51" s="115"/>
      <c r="D51" s="116"/>
      <c r="E51" s="67"/>
      <c r="F51" s="77"/>
      <c r="G51" s="126"/>
      <c r="H51" s="127">
        <f ca="1">+IF(Circ=1,AVERAGE(H43,H45)*H50,0)</f>
        <v>0</v>
      </c>
      <c r="I51" s="127">
        <f ca="1">+IF(Circ=1,AVERAGE(I43,I45)*I50,0)</f>
        <v>0</v>
      </c>
      <c r="J51" s="128">
        <f ca="1">+IF(Circ=1,AVERAGE(J43,J45)*J50,0)</f>
        <v>0</v>
      </c>
      <c r="K51" s="128">
        <f ca="1">+IF(Circ=1,AVERAGE(K43,K45)*K50,0)</f>
        <v>0</v>
      </c>
      <c r="L51" s="128">
        <f ca="1">+IF(Circ=1,AVERAGE(L43,L45)*L50,0)</f>
        <v>0</v>
      </c>
    </row>
    <row r="52" spans="2:12" ht="12.9" x14ac:dyDescent="0.35">
      <c r="B52" s="115" t="s">
        <v>60</v>
      </c>
      <c r="C52" s="115"/>
      <c r="D52" s="116"/>
      <c r="E52" s="67"/>
      <c r="F52" s="117" t="s">
        <v>61</v>
      </c>
      <c r="G52" s="175">
        <v>5.0000000000000001E-3</v>
      </c>
      <c r="H52" s="118">
        <f ca="1">+IF(Circ=1,AVERAGE(H47,H48)*$G$52,0)</f>
        <v>0.5</v>
      </c>
      <c r="I52" s="118">
        <f ca="1">+IF(Circ=1,AVERAGE(I47,I48)*$G$52,0)</f>
        <v>0.5</v>
      </c>
      <c r="J52" s="129">
        <f ca="1">+IF(Circ=1,AVERAGE(J47,J48)*$G$52,0)</f>
        <v>0.5</v>
      </c>
      <c r="K52" s="129">
        <f ca="1">+IF(Circ=1,AVERAGE(K47,K48)*$G$52,0)</f>
        <v>0.5</v>
      </c>
      <c r="L52" s="129">
        <f ca="1">+IF(Circ=1,AVERAGE(L47,L48)*$G$52,0)</f>
        <v>0.5</v>
      </c>
    </row>
    <row r="53" spans="2:12" x14ac:dyDescent="0.3">
      <c r="B53" s="57"/>
      <c r="C53" s="57"/>
      <c r="D53" s="1"/>
      <c r="E53" s="67"/>
      <c r="F53" s="103"/>
      <c r="G53" s="130"/>
      <c r="H53" s="105"/>
      <c r="I53" s="105"/>
      <c r="J53" s="1"/>
      <c r="K53" s="1"/>
      <c r="L53" s="1"/>
    </row>
    <row r="54" spans="2:12" x14ac:dyDescent="0.3">
      <c r="B54" s="131" t="s">
        <v>62</v>
      </c>
      <c r="C54" s="132"/>
      <c r="D54" s="133"/>
      <c r="E54" s="98"/>
      <c r="F54" s="134"/>
      <c r="G54" s="135"/>
      <c r="H54" s="136">
        <f ca="1">+H40+H44</f>
        <v>27.099545224861046</v>
      </c>
      <c r="I54" s="136">
        <f ca="1">+I40+I44</f>
        <v>31.848499696535711</v>
      </c>
      <c r="J54" s="136">
        <f ca="1">+J40+J44</f>
        <v>36.698240468266135</v>
      </c>
      <c r="K54" s="136">
        <f ca="1">+K40+K44</f>
        <v>41.650906511556229</v>
      </c>
      <c r="L54" s="137">
        <f ca="1">+L40+L44</f>
        <v>46.708682193410326</v>
      </c>
    </row>
    <row r="55" spans="2:12" x14ac:dyDescent="0.3">
      <c r="B55" s="57"/>
      <c r="C55" s="57"/>
      <c r="D55" s="1"/>
      <c r="E55" s="67"/>
      <c r="F55" s="103"/>
      <c r="G55" s="104"/>
      <c r="H55" s="105"/>
      <c r="I55" s="105"/>
      <c r="J55" s="105"/>
      <c r="K55" s="105"/>
      <c r="L55" s="105"/>
    </row>
    <row r="56" spans="2:12" ht="12.9" x14ac:dyDescent="0.35">
      <c r="B56" s="106" t="s">
        <v>16</v>
      </c>
      <c r="C56" s="107"/>
      <c r="D56" s="108"/>
      <c r="E56" s="67"/>
      <c r="F56" s="103"/>
      <c r="G56" s="104"/>
      <c r="H56" s="105"/>
      <c r="I56" s="105"/>
      <c r="J56" s="105"/>
      <c r="K56" s="105"/>
      <c r="L56" s="105"/>
    </row>
    <row r="57" spans="2:12" x14ac:dyDescent="0.3">
      <c r="B57" s="22" t="s">
        <v>51</v>
      </c>
      <c r="C57" s="22"/>
      <c r="D57" s="1"/>
      <c r="E57" s="67"/>
      <c r="F57" s="103"/>
      <c r="G57" s="104"/>
      <c r="H57" s="138">
        <f>+E8</f>
        <v>300</v>
      </c>
      <c r="I57" s="138">
        <f ca="1">+H60</f>
        <v>271.4502273875695</v>
      </c>
      <c r="J57" s="138">
        <f ca="1">+I60</f>
        <v>240.52597753930164</v>
      </c>
      <c r="K57" s="138">
        <f ca="1">+J60</f>
        <v>207.17685730516837</v>
      </c>
      <c r="L57" s="138">
        <f ca="1">+K60</f>
        <v>171.35140404931258</v>
      </c>
    </row>
    <row r="58" spans="2:12" x14ac:dyDescent="0.3">
      <c r="B58" s="22" t="s">
        <v>41</v>
      </c>
      <c r="C58" s="22"/>
      <c r="D58" s="1"/>
      <c r="E58" s="67"/>
      <c r="F58" s="77"/>
      <c r="G58" s="126"/>
      <c r="H58" s="61">
        <f>-MIN($H$8*$H$57,H57)</f>
        <v>-15</v>
      </c>
      <c r="I58" s="61">
        <f ca="1">-MIN($H$8*$H$57,I57)</f>
        <v>-15</v>
      </c>
      <c r="J58" s="61">
        <f ca="1">-MIN($H$8*$H$57,J57)</f>
        <v>-15</v>
      </c>
      <c r="K58" s="61">
        <f ca="1">-MIN($H$8*$H$57,K57)</f>
        <v>-15</v>
      </c>
      <c r="L58" s="61">
        <f ca="1">-MIN($H$8*$H$57,L57)</f>
        <v>-15</v>
      </c>
    </row>
    <row r="59" spans="2:12" ht="12.9" x14ac:dyDescent="0.35">
      <c r="B59" s="22" t="s">
        <v>43</v>
      </c>
      <c r="C59" s="22"/>
      <c r="D59" s="1"/>
      <c r="E59" s="67"/>
      <c r="F59" s="117" t="s">
        <v>63</v>
      </c>
      <c r="G59" s="174">
        <f>+I8</f>
        <v>0.5</v>
      </c>
      <c r="H59" s="61">
        <f ca="1">-MIN(SUM(H57:H58),H54)*$G$59</f>
        <v>-13.549772612430523</v>
      </c>
      <c r="I59" s="61">
        <f ca="1">-MIN(SUM(I57:I58),I54)*$G$59</f>
        <v>-15.924249848267856</v>
      </c>
      <c r="J59" s="61">
        <f ca="1">-MIN(SUM(J57:J58),J54)*$G$59</f>
        <v>-18.349120234133068</v>
      </c>
      <c r="K59" s="61">
        <f ca="1">-MIN(SUM(K57:K58),K54)*$G$59</f>
        <v>-20.825453255778115</v>
      </c>
      <c r="L59" s="61">
        <f ca="1">-MIN(SUM(L57:L58),L54)*$G$59</f>
        <v>-23.354341096705163</v>
      </c>
    </row>
    <row r="60" spans="2:12" x14ac:dyDescent="0.3">
      <c r="B60" s="37" t="s">
        <v>53</v>
      </c>
      <c r="C60" s="37"/>
      <c r="D60" s="63"/>
      <c r="E60" s="69"/>
      <c r="F60" s="110"/>
      <c r="G60" s="111"/>
      <c r="H60" s="139">
        <f ca="1">SUM(H57:H59)</f>
        <v>271.4502273875695</v>
      </c>
      <c r="I60" s="139">
        <f ca="1">SUM(I57:I59)</f>
        <v>240.52597753930164</v>
      </c>
      <c r="J60" s="139">
        <f ca="1">SUM(J57:J59)</f>
        <v>207.17685730516857</v>
      </c>
      <c r="K60" s="139">
        <f ca="1">SUM(K57:K59)</f>
        <v>171.35140404939025</v>
      </c>
      <c r="L60" s="139">
        <f ca="1">SUM(L57:L59)</f>
        <v>132.99706295260742</v>
      </c>
    </row>
    <row r="61" spans="2:12" ht="15.45" x14ac:dyDescent="0.65">
      <c r="B61" s="52"/>
      <c r="C61" s="52"/>
      <c r="D61" s="53"/>
      <c r="E61" s="67"/>
      <c r="F61" s="120" t="s">
        <v>57</v>
      </c>
      <c r="G61" s="121" t="s">
        <v>9</v>
      </c>
      <c r="H61" s="140"/>
      <c r="I61" s="140"/>
      <c r="J61" s="1"/>
      <c r="K61" s="1"/>
      <c r="L61" s="1"/>
    </row>
    <row r="62" spans="2:12" x14ac:dyDescent="0.3">
      <c r="B62" s="115" t="s">
        <v>64</v>
      </c>
      <c r="C62" s="115"/>
      <c r="D62" s="116"/>
      <c r="E62" s="67"/>
      <c r="F62" s="123">
        <f>+F8</f>
        <v>400</v>
      </c>
      <c r="G62" s="124">
        <f>+G8</f>
        <v>0.02</v>
      </c>
      <c r="H62" s="125">
        <f>MAX($G$62,H$38/10000)+($F$62/10000)</f>
        <v>0.06</v>
      </c>
      <c r="I62" s="125">
        <f>MAX($G$62,I$38/10000)+($F$62/10000)</f>
        <v>0.06</v>
      </c>
      <c r="J62" s="125">
        <f>MAX($G$62,J$38/10000)+($F$62/10000)</f>
        <v>0.06</v>
      </c>
      <c r="K62" s="125">
        <f>MAX($G$62,K$38/10000)+($F$62/10000)</f>
        <v>0.06</v>
      </c>
      <c r="L62" s="125">
        <f>MAX($G$62,L$38/10000)+($F$62/10000)</f>
        <v>0.06</v>
      </c>
    </row>
    <row r="63" spans="2:12" x14ac:dyDescent="0.3">
      <c r="B63" s="115" t="s">
        <v>65</v>
      </c>
      <c r="C63" s="115"/>
      <c r="D63" s="116"/>
      <c r="E63" s="67"/>
      <c r="F63" s="77"/>
      <c r="G63" s="126"/>
      <c r="H63" s="138">
        <f ca="1">+IF(Circ=1,AVERAGE(H57,H60)*H62,0)</f>
        <v>17.143506821627085</v>
      </c>
      <c r="I63" s="138">
        <f ca="1">+IF(Circ=1,AVERAGE(I57,I60)*I62,0)</f>
        <v>15.359286147806133</v>
      </c>
      <c r="J63" s="138">
        <f ca="1">+IF(Circ=1,AVERAGE(J57,J60)*J62,0)</f>
        <v>13.431085045334106</v>
      </c>
      <c r="K63" s="138">
        <f ca="1">+IF(Circ=1,AVERAGE(K57,K60)*K62,0)</f>
        <v>11.355847840636757</v>
      </c>
      <c r="L63" s="138">
        <f ca="1">+IF(Circ=1,AVERAGE(L57,L60)*L62,0)</f>
        <v>9.1304540100575995</v>
      </c>
    </row>
    <row r="64" spans="2:12" x14ac:dyDescent="0.3">
      <c r="B64" s="57"/>
      <c r="C64" s="57"/>
      <c r="D64" s="1"/>
      <c r="E64" s="67"/>
      <c r="F64" s="103"/>
      <c r="G64" s="104"/>
      <c r="H64" s="141"/>
      <c r="I64" s="141"/>
      <c r="J64" s="1"/>
      <c r="K64" s="1"/>
      <c r="L64" s="1"/>
    </row>
    <row r="65" spans="2:12" x14ac:dyDescent="0.3">
      <c r="B65" s="131" t="s">
        <v>66</v>
      </c>
      <c r="C65" s="142"/>
      <c r="D65" s="133"/>
      <c r="E65" s="98"/>
      <c r="F65" s="134"/>
      <c r="G65" s="135"/>
      <c r="H65" s="136">
        <f ca="1">+H54+H59</f>
        <v>13.549772612430523</v>
      </c>
      <c r="I65" s="136">
        <f ca="1">+I54+I59</f>
        <v>15.924249848267856</v>
      </c>
      <c r="J65" s="136">
        <f ca="1">+J54+J59</f>
        <v>18.349120234133068</v>
      </c>
      <c r="K65" s="136">
        <f ca="1">+K54+K59</f>
        <v>20.825453255778115</v>
      </c>
      <c r="L65" s="137">
        <f ca="1">+L54+L59</f>
        <v>23.354341096705163</v>
      </c>
    </row>
    <row r="66" spans="2:12" x14ac:dyDescent="0.3">
      <c r="B66" s="143"/>
      <c r="C66" s="143"/>
      <c r="D66" s="144"/>
      <c r="E66" s="67"/>
      <c r="F66" s="145"/>
      <c r="G66" s="146"/>
      <c r="H66" s="147"/>
      <c r="I66" s="147"/>
      <c r="J66" s="1"/>
      <c r="K66" s="1"/>
      <c r="L66" s="1"/>
    </row>
    <row r="67" spans="2:12" ht="12.9" x14ac:dyDescent="0.35">
      <c r="B67" s="148" t="s">
        <v>17</v>
      </c>
      <c r="C67" s="149"/>
      <c r="D67" s="150"/>
      <c r="E67" s="67"/>
      <c r="F67" s="145"/>
      <c r="G67" s="146"/>
      <c r="H67" s="147"/>
      <c r="I67" s="147"/>
      <c r="J67" s="1"/>
      <c r="K67" s="1"/>
      <c r="L67" s="1"/>
    </row>
    <row r="68" spans="2:12" x14ac:dyDescent="0.3">
      <c r="B68" s="143" t="s">
        <v>51</v>
      </c>
      <c r="C68" s="143"/>
      <c r="D68" s="144"/>
      <c r="E68" s="67"/>
      <c r="F68" s="145"/>
      <c r="G68" s="146"/>
      <c r="H68" s="138">
        <f>+E9</f>
        <v>100</v>
      </c>
      <c r="I68" s="138">
        <f ca="1">+H71</f>
        <v>100</v>
      </c>
      <c r="J68" s="138">
        <f ca="1">+I71</f>
        <v>100</v>
      </c>
      <c r="K68" s="138">
        <f ca="1">+J71</f>
        <v>100</v>
      </c>
      <c r="L68" s="138">
        <f ca="1">+K71</f>
        <v>100</v>
      </c>
    </row>
    <row r="69" spans="2:12" x14ac:dyDescent="0.3">
      <c r="B69" s="151" t="s">
        <v>41</v>
      </c>
      <c r="C69" s="143"/>
      <c r="D69" s="144"/>
      <c r="E69" s="67"/>
      <c r="F69" s="145"/>
      <c r="G69" s="146"/>
      <c r="H69" s="61">
        <f>MIN(-$H$9*$H$68,H68)</f>
        <v>0</v>
      </c>
      <c r="I69" s="61">
        <f t="shared" ref="I69:L69" ca="1" si="2">MIN(-$H$9*$H$68,I68)</f>
        <v>0</v>
      </c>
      <c r="J69" s="61">
        <f t="shared" ca="1" si="2"/>
        <v>0</v>
      </c>
      <c r="K69" s="61">
        <f t="shared" ca="1" si="2"/>
        <v>0</v>
      </c>
      <c r="L69" s="61">
        <f t="shared" ca="1" si="2"/>
        <v>0</v>
      </c>
    </row>
    <row r="70" spans="2:12" ht="12.9" x14ac:dyDescent="0.35">
      <c r="B70" s="151" t="s">
        <v>43</v>
      </c>
      <c r="C70" s="143"/>
      <c r="D70" s="144"/>
      <c r="E70" s="67"/>
      <c r="F70" s="117" t="s">
        <v>67</v>
      </c>
      <c r="G70" s="174">
        <f>+I9</f>
        <v>0</v>
      </c>
      <c r="H70" s="61">
        <f ca="1">-MIN(SUM(H68:H69),H65)*$G$70</f>
        <v>0</v>
      </c>
      <c r="I70" s="61">
        <f t="shared" ref="I70:L70" ca="1" si="3">-MIN(SUM(I68:I69),I65)*$G$70</f>
        <v>0</v>
      </c>
      <c r="J70" s="61">
        <f t="shared" ca="1" si="3"/>
        <v>0</v>
      </c>
      <c r="K70" s="61">
        <f t="shared" ca="1" si="3"/>
        <v>0</v>
      </c>
      <c r="L70" s="61">
        <f t="shared" ca="1" si="3"/>
        <v>0</v>
      </c>
    </row>
    <row r="71" spans="2:12" x14ac:dyDescent="0.3">
      <c r="B71" s="152" t="s">
        <v>53</v>
      </c>
      <c r="C71" s="153"/>
      <c r="D71" s="154"/>
      <c r="E71" s="69"/>
      <c r="F71" s="155"/>
      <c r="G71" s="156"/>
      <c r="H71" s="139">
        <f ca="1">SUM(H68:H70)</f>
        <v>100</v>
      </c>
      <c r="I71" s="139">
        <f ca="1">SUM(I68:I70)</f>
        <v>100</v>
      </c>
      <c r="J71" s="139">
        <f ca="1">SUM(J68:J70)</f>
        <v>100</v>
      </c>
      <c r="K71" s="139">
        <f ca="1">SUM(K68:K70)</f>
        <v>100</v>
      </c>
      <c r="L71" s="139">
        <f ca="1">SUM(L68:L70)</f>
        <v>100</v>
      </c>
    </row>
    <row r="72" spans="2:12" x14ac:dyDescent="0.3">
      <c r="B72" s="157"/>
      <c r="C72" s="157"/>
      <c r="D72" s="158"/>
      <c r="E72" s="67"/>
      <c r="F72" s="77"/>
      <c r="G72" s="159"/>
      <c r="H72" s="140"/>
      <c r="I72" s="140"/>
      <c r="J72" s="140"/>
      <c r="K72" s="140"/>
      <c r="L72" s="140"/>
    </row>
    <row r="73" spans="2:12" ht="12.9" x14ac:dyDescent="0.35">
      <c r="B73" s="14" t="s">
        <v>68</v>
      </c>
      <c r="C73" s="84"/>
      <c r="D73" s="160"/>
      <c r="E73" s="67"/>
      <c r="F73" s="117" t="s">
        <v>34</v>
      </c>
      <c r="G73" s="173">
        <f>+F9</f>
        <v>0.1</v>
      </c>
      <c r="H73" s="138">
        <f ca="1">+IF(Circ=1,AVERAGE(H68,H71)*$G$73,0)</f>
        <v>10</v>
      </c>
      <c r="I73" s="138">
        <f ca="1">+IF(Circ=1,AVERAGE(I68,I71)*$G$73,0)</f>
        <v>10</v>
      </c>
      <c r="J73" s="138">
        <f ca="1">+IF(Circ=1,AVERAGE(J68,J71)*$G$73,0)</f>
        <v>10</v>
      </c>
      <c r="K73" s="138">
        <f ca="1">+IF(Circ=1,AVERAGE(K68,K71)*$G$73,0)</f>
        <v>10</v>
      </c>
      <c r="L73" s="138">
        <f ca="1">+IF(Circ=1,AVERAGE(L68,L71)*$G$73,0)</f>
        <v>10</v>
      </c>
    </row>
    <row r="74" spans="2:12" x14ac:dyDescent="0.3">
      <c r="B74" s="84"/>
      <c r="C74" s="48"/>
      <c r="D74" s="48"/>
      <c r="E74" s="48"/>
      <c r="F74" s="67"/>
      <c r="G74" s="67"/>
      <c r="H74" s="67"/>
      <c r="I74" s="67"/>
      <c r="J74" s="67"/>
      <c r="K74" s="67"/>
      <c r="L74" s="67"/>
    </row>
    <row r="75" spans="2:12" x14ac:dyDescent="0.3">
      <c r="B75" s="180" t="s">
        <v>69</v>
      </c>
      <c r="C75" s="181"/>
      <c r="D75" s="182"/>
      <c r="E75" s="182"/>
      <c r="F75" s="182"/>
      <c r="G75" s="182"/>
      <c r="H75" s="182"/>
      <c r="I75" s="182"/>
      <c r="J75" s="182"/>
      <c r="K75" s="182"/>
      <c r="L75" s="182"/>
    </row>
    <row r="76" spans="2:12" ht="15" x14ac:dyDescent="0.6">
      <c r="B76" s="22"/>
      <c r="C76" s="57"/>
      <c r="D76" s="57"/>
      <c r="E76" s="57"/>
      <c r="F76" s="57"/>
      <c r="G76" s="85"/>
      <c r="H76" s="50" t="s">
        <v>21</v>
      </c>
      <c r="I76" s="50" t="s">
        <v>22</v>
      </c>
      <c r="J76" s="50" t="s">
        <v>23</v>
      </c>
      <c r="K76" s="50" t="s">
        <v>24</v>
      </c>
      <c r="L76" s="50" t="s">
        <v>25</v>
      </c>
    </row>
    <row r="77" spans="2:12" ht="12.9" x14ac:dyDescent="0.35">
      <c r="B77" s="45" t="s">
        <v>70</v>
      </c>
      <c r="C77" s="161"/>
      <c r="D77" s="162"/>
      <c r="E77" s="67"/>
      <c r="F77" s="163"/>
      <c r="G77" s="164"/>
      <c r="H77" s="165"/>
      <c r="I77" s="165"/>
      <c r="J77" s="1"/>
      <c r="K77" s="1"/>
      <c r="L77" s="1"/>
    </row>
    <row r="78" spans="2:12" x14ac:dyDescent="0.3">
      <c r="B78" s="151" t="s">
        <v>15</v>
      </c>
      <c r="C78" s="143"/>
      <c r="D78" s="144"/>
      <c r="E78" s="67"/>
      <c r="F78" s="145"/>
      <c r="G78" s="166"/>
      <c r="H78" s="138">
        <f ca="1">+H45</f>
        <v>0</v>
      </c>
      <c r="I78" s="138">
        <f ca="1">+I45</f>
        <v>0</v>
      </c>
      <c r="J78" s="138">
        <f ca="1">+J45</f>
        <v>0</v>
      </c>
      <c r="K78" s="138">
        <f ca="1">+K45</f>
        <v>0</v>
      </c>
      <c r="L78" s="138">
        <f ca="1">+L45</f>
        <v>0</v>
      </c>
    </row>
    <row r="79" spans="2:12" x14ac:dyDescent="0.3">
      <c r="B79" s="151" t="s">
        <v>16</v>
      </c>
      <c r="C79" s="143"/>
      <c r="D79" s="144"/>
      <c r="E79" s="67"/>
      <c r="F79" s="145"/>
      <c r="G79" s="72"/>
      <c r="H79" s="61">
        <f ca="1">+H60</f>
        <v>271.4502273875695</v>
      </c>
      <c r="I79" s="61">
        <f ca="1">+I60</f>
        <v>240.52597753930164</v>
      </c>
      <c r="J79" s="61">
        <f ca="1">+J60</f>
        <v>207.17685730516857</v>
      </c>
      <c r="K79" s="61">
        <f ca="1">+K60</f>
        <v>171.35140404939025</v>
      </c>
      <c r="L79" s="61">
        <f ca="1">+L60</f>
        <v>132.99706295260742</v>
      </c>
    </row>
    <row r="80" spans="2:12" x14ac:dyDescent="0.3">
      <c r="B80" s="151" t="s">
        <v>17</v>
      </c>
      <c r="C80" s="143"/>
      <c r="D80" s="144"/>
      <c r="E80" s="67"/>
      <c r="F80" s="145"/>
      <c r="G80" s="72"/>
      <c r="H80" s="61">
        <f ca="1">+H71</f>
        <v>100</v>
      </c>
      <c r="I80" s="61">
        <f ca="1">+I71</f>
        <v>100</v>
      </c>
      <c r="J80" s="61">
        <f ca="1">+J71</f>
        <v>100</v>
      </c>
      <c r="K80" s="61">
        <f ca="1">+K71</f>
        <v>100</v>
      </c>
      <c r="L80" s="61">
        <f ca="1">+L71</f>
        <v>100</v>
      </c>
    </row>
    <row r="81" spans="2:12" x14ac:dyDescent="0.3">
      <c r="B81" s="95" t="s">
        <v>71</v>
      </c>
      <c r="C81" s="167"/>
      <c r="D81" s="97"/>
      <c r="E81" s="98"/>
      <c r="F81" s="99"/>
      <c r="G81" s="168"/>
      <c r="H81" s="101">
        <f ca="1">SUM(H78:H80)</f>
        <v>371.4502273875695</v>
      </c>
      <c r="I81" s="101">
        <f ca="1">SUM(I78:I80)</f>
        <v>340.52597753930161</v>
      </c>
      <c r="J81" s="101">
        <f ca="1">SUM(J78:J80)</f>
        <v>307.1768573051686</v>
      </c>
      <c r="K81" s="101">
        <f ca="1">SUM(K78:K80)</f>
        <v>271.35140404939023</v>
      </c>
      <c r="L81" s="102">
        <f ca="1">SUM(L78:L80)</f>
        <v>232.99706295260742</v>
      </c>
    </row>
    <row r="82" spans="2:12" x14ac:dyDescent="0.3">
      <c r="B82" s="169" t="s">
        <v>72</v>
      </c>
      <c r="C82" s="170"/>
      <c r="D82" s="171"/>
      <c r="E82" s="67"/>
      <c r="F82" s="145"/>
      <c r="G82" s="172"/>
      <c r="H82" s="125">
        <f ca="1">+H81/$E$10</f>
        <v>0.92862556846892375</v>
      </c>
      <c r="I82" s="125">
        <f ca="1">+I81/$E$10</f>
        <v>0.85131494384825401</v>
      </c>
      <c r="J82" s="125">
        <f ca="1">+J81/$E$10</f>
        <v>0.76794214326292154</v>
      </c>
      <c r="K82" s="125">
        <f ca="1">+K81/$E$10</f>
        <v>0.67837851012347561</v>
      </c>
      <c r="L82" s="125">
        <f ca="1">+L81/$E$10</f>
        <v>0.58249265738151856</v>
      </c>
    </row>
    <row r="83" spans="2:12" x14ac:dyDescent="0.3">
      <c r="B83" s="170"/>
      <c r="C83" s="170"/>
      <c r="D83" s="171"/>
      <c r="E83" s="67"/>
      <c r="F83" s="145"/>
      <c r="G83" s="172"/>
      <c r="H83" s="125"/>
      <c r="I83" s="125"/>
      <c r="J83" s="1"/>
      <c r="K83" s="1"/>
      <c r="L83" s="1"/>
    </row>
    <row r="84" spans="2:12" ht="12.9" x14ac:dyDescent="0.35">
      <c r="B84" s="45" t="s">
        <v>73</v>
      </c>
      <c r="C84" s="161"/>
      <c r="D84" s="162"/>
      <c r="E84" s="67"/>
      <c r="F84" s="163"/>
      <c r="G84" s="164"/>
      <c r="H84" s="165"/>
      <c r="I84" s="165"/>
      <c r="J84" s="1"/>
      <c r="K84" s="1"/>
      <c r="L84" s="1"/>
    </row>
    <row r="85" spans="2:12" x14ac:dyDescent="0.3">
      <c r="B85" s="151" t="s">
        <v>59</v>
      </c>
      <c r="C85" s="143"/>
      <c r="D85" s="144"/>
      <c r="E85" s="67"/>
      <c r="F85" s="145"/>
      <c r="G85" s="166"/>
      <c r="H85" s="138">
        <f t="shared" ref="H85:L86" ca="1" si="4">+H51</f>
        <v>0</v>
      </c>
      <c r="I85" s="138">
        <f t="shared" ca="1" si="4"/>
        <v>0</v>
      </c>
      <c r="J85" s="138">
        <f t="shared" ca="1" si="4"/>
        <v>0</v>
      </c>
      <c r="K85" s="138">
        <f t="shared" ca="1" si="4"/>
        <v>0</v>
      </c>
      <c r="L85" s="138">
        <f t="shared" ca="1" si="4"/>
        <v>0</v>
      </c>
    </row>
    <row r="86" spans="2:12" x14ac:dyDescent="0.3">
      <c r="B86" s="151" t="s">
        <v>60</v>
      </c>
      <c r="C86" s="143"/>
      <c r="D86" s="144"/>
      <c r="E86" s="67"/>
      <c r="F86" s="145"/>
      <c r="G86" s="72"/>
      <c r="H86" s="61">
        <f t="shared" ca="1" si="4"/>
        <v>0.5</v>
      </c>
      <c r="I86" s="61">
        <f t="shared" ca="1" si="4"/>
        <v>0.5</v>
      </c>
      <c r="J86" s="61">
        <f t="shared" ca="1" si="4"/>
        <v>0.5</v>
      </c>
      <c r="K86" s="61">
        <f t="shared" ca="1" si="4"/>
        <v>0.5</v>
      </c>
      <c r="L86" s="61">
        <f t="shared" ca="1" si="4"/>
        <v>0.5</v>
      </c>
    </row>
    <row r="87" spans="2:12" x14ac:dyDescent="0.3">
      <c r="B87" s="151" t="s">
        <v>65</v>
      </c>
      <c r="C87" s="143"/>
      <c r="D87" s="144"/>
      <c r="E87" s="67"/>
      <c r="F87" s="145"/>
      <c r="G87" s="72"/>
      <c r="H87" s="61">
        <f ca="1">+H63</f>
        <v>17.143506821627085</v>
      </c>
      <c r="I87" s="61">
        <f ca="1">+I63</f>
        <v>15.359286147806133</v>
      </c>
      <c r="J87" s="61">
        <f ca="1">+J63</f>
        <v>13.431085045334106</v>
      </c>
      <c r="K87" s="61">
        <f ca="1">+K63</f>
        <v>11.355847840636757</v>
      </c>
      <c r="L87" s="61">
        <f ca="1">+L63</f>
        <v>9.1304540100575995</v>
      </c>
    </row>
    <row r="88" spans="2:12" x14ac:dyDescent="0.3">
      <c r="B88" s="151" t="s">
        <v>68</v>
      </c>
      <c r="C88" s="143"/>
      <c r="D88" s="144"/>
      <c r="E88" s="67"/>
      <c r="F88" s="145"/>
      <c r="G88" s="72"/>
      <c r="H88" s="61">
        <f ca="1">+H73</f>
        <v>10</v>
      </c>
      <c r="I88" s="61">
        <f ca="1">+I73</f>
        <v>10</v>
      </c>
      <c r="J88" s="61">
        <f ca="1">+J73</f>
        <v>10</v>
      </c>
      <c r="K88" s="61">
        <f ca="1">+K73</f>
        <v>10</v>
      </c>
      <c r="L88" s="61">
        <f ca="1">+L73</f>
        <v>10</v>
      </c>
    </row>
    <row r="89" spans="2:12" x14ac:dyDescent="0.3">
      <c r="B89" s="95" t="s">
        <v>74</v>
      </c>
      <c r="C89" s="167"/>
      <c r="D89" s="97"/>
      <c r="E89" s="98"/>
      <c r="F89" s="99"/>
      <c r="G89" s="168"/>
      <c r="H89" s="101">
        <f ca="1">IF(Circ=1,SUM(H85:H88),0)</f>
        <v>27.643506821627085</v>
      </c>
      <c r="I89" s="101">
        <f ca="1">IF(Circ=1,SUM(I85:I88),0)</f>
        <v>25.859286147806131</v>
      </c>
      <c r="J89" s="101">
        <f ca="1">IF(Circ=1,SUM(J85:J88),0)</f>
        <v>23.931085045334108</v>
      </c>
      <c r="K89" s="101">
        <f ca="1">IF(Circ=1,SUM(K85:K88),0)</f>
        <v>21.855847840636756</v>
      </c>
      <c r="L89" s="102">
        <f ca="1">IF(Circ=1,SUM(L85:L88),0)</f>
        <v>19.630454010057598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Cover</vt:lpstr>
      <vt:lpstr>Model</vt:lpstr>
      <vt:lpstr>Circ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2021-11-23T23:48:50Z</dcterms:created>
  <dcterms:modified xsi:type="dcterms:W3CDTF">2021-11-25T11:54:20Z</dcterms:modified>
</cp:coreProperties>
</file>