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/>
  <xr:revisionPtr revIDLastSave="0" documentId="13_ncr:1_{4760F7EE-BC4C-4F9B-A3F2-9084E86D21D5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  <c r="H7" i="1"/>
  <c r="I7" i="1"/>
  <c r="B8" i="1"/>
  <c r="B9" i="1" s="1"/>
  <c r="B10" i="1" s="1"/>
  <c r="B11" i="1" s="1"/>
  <c r="G8" i="1"/>
  <c r="H8" i="1"/>
  <c r="I8" i="1"/>
  <c r="G9" i="1"/>
  <c r="H9" i="1"/>
  <c r="I9" i="1"/>
  <c r="G10" i="1"/>
  <c r="H10" i="1"/>
  <c r="I10" i="1"/>
  <c r="G11" i="1"/>
  <c r="H11" i="1"/>
  <c r="I11" i="1"/>
  <c r="E19" i="1"/>
  <c r="F19" i="1"/>
  <c r="B20" i="1"/>
  <c r="B21" i="1" s="1"/>
  <c r="B22" i="1" s="1"/>
  <c r="B23" i="1" s="1"/>
  <c r="E20" i="1"/>
  <c r="F20" i="1"/>
  <c r="E21" i="1"/>
  <c r="F21" i="1"/>
  <c r="E22" i="1"/>
  <c r="F22" i="1"/>
  <c r="E23" i="1"/>
  <c r="F23" i="1"/>
  <c r="I25" i="1"/>
  <c r="I13" i="1" l="1"/>
  <c r="G22" i="1"/>
  <c r="I22" i="1" s="1"/>
  <c r="H12" i="1"/>
  <c r="G21" i="1"/>
  <c r="I21" i="1" s="1"/>
  <c r="G23" i="1"/>
  <c r="I23" i="1" s="1"/>
  <c r="H15" i="1"/>
  <c r="G20" i="1"/>
  <c r="I20" i="1" s="1"/>
  <c r="G19" i="1"/>
  <c r="I19" i="1" s="1"/>
  <c r="H13" i="1"/>
  <c r="I12" i="1"/>
  <c r="H14" i="1"/>
  <c r="I14" i="1"/>
  <c r="I15" i="1"/>
  <c r="I24" i="1" l="1"/>
  <c r="I26" i="1"/>
  <c r="I27" i="1" l="1"/>
</calcChain>
</file>

<file path=xl/sharedStrings.xml><?xml version="1.0" encoding="utf-8"?>
<sst xmlns="http://schemas.openxmlformats.org/spreadsheetml/2006/main" count="32" uniqueCount="30">
  <si>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</si>
  <si>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</si>
  <si>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</si>
  <si>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</si>
  <si>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</si>
  <si>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</si>
  <si>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</si>
  <si>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</si>
  <si>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Re-Levered β</t>
  </si>
  <si>
    <t>Net Debt / Equity</t>
  </si>
  <si>
    <t>Marginal Tax Rate</t>
  </si>
  <si>
    <t>Industry Average De-Levered β</t>
  </si>
  <si>
    <t>Delev. β</t>
  </si>
  <si>
    <t>Tax Rate</t>
  </si>
  <si>
    <t>D / E</t>
  </si>
  <si>
    <t>Net Debt</t>
  </si>
  <si>
    <t>Market Cap</t>
  </si>
  <si>
    <t>Observed β</t>
  </si>
  <si>
    <t>Beta Calculation</t>
  </si>
  <si>
    <t>Mean</t>
  </si>
  <si>
    <t>Median</t>
  </si>
  <si>
    <t>Low</t>
  </si>
  <si>
    <t>High</t>
  </si>
  <si>
    <t>E / (D + E)</t>
  </si>
  <si>
    <t>D / (D + E)</t>
  </si>
  <si>
    <t>TEV</t>
  </si>
  <si>
    <t>Target Capital Structure</t>
  </si>
  <si>
    <t>WACC for Private Company</t>
  </si>
  <si>
    <t>WACC for Private Company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</si>
  <si>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WACC for Private Company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</si>
</sst>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);\(#,##0\);\-\-_);@_)"/>
    <numFmt numFmtId="165" formatCode="&quot;$&quot;#,##0_);\(&quot;$&quot;#,##0\);\-\-_);@_)"/>
    <numFmt numFmtId="166" formatCode="#,##0.0%_);\(#,##0.0%\);\-\-_);@_)"/>
    <numFmt numFmtId="167" formatCode="#,##0.00_);\(#,##0.00\);\-\-_);@_)"/>
    <numFmt numFmtId="168" formatCode="&quot;Comp&quot;\ 0"/>
    <numFmt numFmtId="169" formatCode="@_)"/>
  </numFmts>
  <fonts count="27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ajor"/>
    </font>
    <font>
      <sz val="10"/>
      <color theme="1"/>
      <name val="Arial"/>
      <family val="2"/>
      <scheme val="major"/>
    </font>
    <font>
      <sz val="10"/>
      <color rgb="FF0000FF"/>
      <name val="Arial"/>
      <family val="2"/>
      <scheme val="major"/>
    </font>
    <font>
      <u val="singleAccounting"/>
      <sz val="10"/>
      <color theme="1"/>
      <name val="Arial"/>
      <family val="2"/>
      <scheme val="major"/>
    </font>
    <font>
      <sz val="10"/>
      <name val="Arial"/>
      <family val="2"/>
      <scheme val="major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5F5F5"/>
        <bgColor indexed="64"/>
      </patternFill>
    </fill>
  </fills>
  <borders count="2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116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23" fillId="0" borderId="0" xfId="0" applyNumberFormat="1" applyFont="1" applyAlignment="1">
      <alignment vertical="center"/>
    </xf>
    <xf numFmtId="164" fontId="23" fillId="0" borderId="17" xfId="0" applyNumberFormat="1" applyFont="1" applyBorder="1" applyAlignment="1">
      <alignment vertical="center"/>
    </xf>
    <xf numFmtId="49" fontId="23" fillId="0" borderId="23" xfId="0" applyNumberFormat="1" applyFont="1" applyBorder="1" applyAlignment="1">
      <alignment horizontal="left" vertical="center"/>
    </xf>
    <xf numFmtId="169" fontId="25" fillId="0" borderId="23" xfId="0" quotePrefix="1" applyNumberFormat="1" applyFont="1" applyBorder="1" applyAlignment="1">
      <alignment horizontal="center" vertical="center"/>
    </xf>
    <xf numFmtId="168" fontId="23" fillId="0" borderId="0" xfId="0" quotePrefix="1" applyNumberFormat="1" applyFont="1" applyAlignment="1">
      <alignment horizontal="left" vertical="center"/>
    </xf>
    <xf numFmtId="165" fontId="24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66" fontId="26" fillId="0" borderId="0" xfId="0" applyNumberFormat="1" applyFont="1" applyAlignment="1">
      <alignment horizontal="center" vertical="center"/>
    </xf>
    <xf numFmtId="164" fontId="23" fillId="0" borderId="24" xfId="0" quotePrefix="1" applyNumberFormat="1" applyFont="1" applyBorder="1" applyAlignment="1">
      <alignment horizontal="left" vertical="center"/>
    </xf>
    <xf numFmtId="164" fontId="23" fillId="0" borderId="23" xfId="0" quotePrefix="1" applyNumberFormat="1" applyFont="1" applyBorder="1" applyAlignment="1">
      <alignment horizontal="left" vertical="center"/>
    </xf>
    <xf numFmtId="164" fontId="23" fillId="0" borderId="23" xfId="0" applyNumberFormat="1" applyFont="1" applyBorder="1" applyAlignment="1">
      <alignment horizontal="right" vertical="center"/>
    </xf>
    <xf numFmtId="164" fontId="23" fillId="0" borderId="23" xfId="0" applyNumberFormat="1" applyFont="1" applyBorder="1" applyAlignment="1">
      <alignment horizontal="center" vertical="center"/>
    </xf>
    <xf numFmtId="166" fontId="23" fillId="0" borderId="23" xfId="0" applyNumberFormat="1" applyFont="1" applyBorder="1" applyAlignment="1">
      <alignment horizontal="center" vertical="center"/>
    </xf>
    <xf numFmtId="166" fontId="23" fillId="0" borderId="22" xfId="0" applyNumberFormat="1" applyFont="1" applyBorder="1" applyAlignment="1">
      <alignment horizontal="center" vertical="center"/>
    </xf>
    <xf numFmtId="164" fontId="23" fillId="0" borderId="25" xfId="0" quotePrefix="1" applyNumberFormat="1" applyFont="1" applyBorder="1" applyAlignment="1">
      <alignment horizontal="left" vertical="center"/>
    </xf>
    <xf numFmtId="164" fontId="23" fillId="0" borderId="26" xfId="0" quotePrefix="1" applyNumberFormat="1" applyFont="1" applyBorder="1" applyAlignment="1">
      <alignment horizontal="left" vertical="center"/>
    </xf>
    <xf numFmtId="164" fontId="23" fillId="0" borderId="26" xfId="0" applyNumberFormat="1" applyFont="1" applyBorder="1" applyAlignment="1">
      <alignment horizontal="right" vertical="center"/>
    </xf>
    <xf numFmtId="164" fontId="23" fillId="0" borderId="26" xfId="0" applyNumberFormat="1" applyFont="1" applyBorder="1" applyAlignment="1">
      <alignment horizontal="center" vertical="center"/>
    </xf>
    <xf numFmtId="166" fontId="23" fillId="0" borderId="26" xfId="0" applyNumberFormat="1" applyFont="1" applyBorder="1" applyAlignment="1">
      <alignment horizontal="center" vertical="center"/>
    </xf>
    <xf numFmtId="166" fontId="23" fillId="0" borderId="27" xfId="0" applyNumberFormat="1" applyFont="1" applyBorder="1" applyAlignment="1">
      <alignment horizontal="center" vertical="center"/>
    </xf>
    <xf numFmtId="49" fontId="23" fillId="0" borderId="0" xfId="0" applyNumberFormat="1" applyFont="1" applyAlignment="1">
      <alignment horizontal="left" vertical="center"/>
    </xf>
    <xf numFmtId="49" fontId="23" fillId="0" borderId="0" xfId="0" applyNumberFormat="1" applyFont="1" applyAlignment="1">
      <alignment horizontal="right" vertical="center"/>
    </xf>
    <xf numFmtId="164" fontId="23" fillId="0" borderId="0" xfId="0" applyNumberFormat="1" applyFont="1" applyAlignment="1">
      <alignment horizontal="right" vertical="center"/>
    </xf>
    <xf numFmtId="167" fontId="24" fillId="0" borderId="0" xfId="0" applyNumberFormat="1" applyFont="1" applyAlignment="1">
      <alignment horizontal="center" vertical="center"/>
    </xf>
    <xf numFmtId="165" fontId="23" fillId="0" borderId="0" xfId="0" applyNumberFormat="1" applyFont="1" applyAlignment="1">
      <alignment horizontal="center" vertical="center"/>
    </xf>
    <xf numFmtId="166" fontId="23" fillId="0" borderId="0" xfId="0" applyNumberFormat="1" applyFont="1" applyAlignment="1">
      <alignment horizontal="center" vertical="center"/>
    </xf>
    <xf numFmtId="166" fontId="24" fillId="0" borderId="0" xfId="0" applyNumberFormat="1" applyFont="1" applyAlignment="1">
      <alignment horizontal="center" vertical="center"/>
    </xf>
    <xf numFmtId="167" fontId="26" fillId="0" borderId="0" xfId="0" applyNumberFormat="1" applyFont="1" applyAlignment="1">
      <alignment horizontal="center" vertical="center"/>
    </xf>
    <xf numFmtId="49" fontId="23" fillId="0" borderId="0" xfId="0" quotePrefix="1" applyNumberFormat="1" applyFont="1" applyAlignment="1">
      <alignment horizontal="left" vertical="center"/>
    </xf>
    <xf numFmtId="49" fontId="23" fillId="14" borderId="0" xfId="0" quotePrefix="1" applyNumberFormat="1" applyFont="1" applyFill="1" applyAlignment="1">
      <alignment horizontal="left" vertical="center"/>
    </xf>
    <xf numFmtId="49" fontId="23" fillId="14" borderId="0" xfId="0" quotePrefix="1" applyNumberFormat="1" applyFont="1" applyFill="1" applyAlignment="1">
      <alignment horizontal="right" vertical="center"/>
    </xf>
    <xf numFmtId="164" fontId="23" fillId="14" borderId="0" xfId="0" quotePrefix="1" applyNumberFormat="1" applyFont="1" applyFill="1" applyAlignment="1">
      <alignment horizontal="right" vertical="center"/>
    </xf>
    <xf numFmtId="164" fontId="22" fillId="0" borderId="0" xfId="0" applyNumberFormat="1" applyFont="1" applyAlignment="1">
      <alignment vertical="center"/>
    </xf>
    <xf numFmtId="164" fontId="22" fillId="9" borderId="0" xfId="0" applyNumberFormat="1" applyFont="1" applyFill="1" applyAlignment="1">
      <alignment vertical="center"/>
    </xf>
    <xf numFmtId="168" fontId="23" fillId="15" borderId="0" xfId="0" quotePrefix="1" applyNumberFormat="1" applyFont="1" applyFill="1" applyAlignment="1">
      <alignment horizontal="left" vertical="center"/>
    </xf>
    <xf numFmtId="167" fontId="24" fillId="15" borderId="0" xfId="0" applyNumberFormat="1" applyFont="1" applyFill="1" applyAlignment="1">
      <alignment horizontal="center" vertical="center"/>
    </xf>
    <xf numFmtId="165" fontId="23" fillId="15" borderId="0" xfId="0" applyNumberFormat="1" applyFont="1" applyFill="1" applyAlignment="1">
      <alignment horizontal="center" vertical="center"/>
    </xf>
    <xf numFmtId="166" fontId="23" fillId="15" borderId="0" xfId="0" applyNumberFormat="1" applyFont="1" applyFill="1" applyAlignment="1">
      <alignment horizontal="center" vertical="center"/>
    </xf>
    <xf numFmtId="166" fontId="24" fillId="15" borderId="0" xfId="0" applyNumberFormat="1" applyFont="1" applyFill="1" applyAlignment="1">
      <alignment horizontal="center" vertical="center"/>
    </xf>
    <xf numFmtId="167" fontId="26" fillId="15" borderId="0" xfId="0" applyNumberFormat="1" applyFont="1" applyFill="1" applyAlignment="1">
      <alignment horizontal="center" vertical="center"/>
    </xf>
    <xf numFmtId="165" fontId="24" fillId="15" borderId="0" xfId="0" applyNumberFormat="1" applyFont="1" applyFill="1" applyAlignment="1">
      <alignment horizontal="center" vertical="center"/>
    </xf>
    <xf numFmtId="165" fontId="26" fillId="15" borderId="0" xfId="0" applyNumberFormat="1" applyFont="1" applyFill="1" applyAlignment="1">
      <alignment horizontal="center" vertical="center"/>
    </xf>
    <xf numFmtId="166" fontId="26" fillId="15" borderId="0" xfId="0" applyNumberFormat="1" applyFont="1" applyFill="1" applyAlignment="1">
      <alignment horizontal="center" vertical="center"/>
    </xf>
    <xf numFmtId="167" fontId="23" fillId="12" borderId="18" xfId="0" applyNumberFormat="1" applyFont="1" applyFill="1" applyBorder="1" applyAlignment="1">
      <alignment horizontal="center" vertical="center"/>
    </xf>
    <xf numFmtId="49" fontId="23" fillId="12" borderId="19" xfId="0" quotePrefix="1" applyNumberFormat="1" applyFont="1" applyFill="1" applyBorder="1" applyAlignment="1">
      <alignment horizontal="left" vertical="center"/>
    </xf>
    <xf numFmtId="164" fontId="23" fillId="12" borderId="17" xfId="0" applyNumberFormat="1" applyFont="1" applyFill="1" applyBorder="1" applyAlignment="1">
      <alignment horizontal="right" vertical="center"/>
    </xf>
    <xf numFmtId="164" fontId="23" fillId="13" borderId="24" xfId="0" quotePrefix="1" applyNumberFormat="1" applyFont="1" applyFill="1" applyBorder="1" applyAlignment="1">
      <alignment horizontal="left" vertical="center"/>
    </xf>
    <xf numFmtId="164" fontId="23" fillId="13" borderId="23" xfId="0" quotePrefix="1" applyNumberFormat="1" applyFont="1" applyFill="1" applyBorder="1" applyAlignment="1">
      <alignment horizontal="left" vertical="center"/>
    </xf>
    <xf numFmtId="164" fontId="23" fillId="13" borderId="23" xfId="0" applyNumberFormat="1" applyFont="1" applyFill="1" applyBorder="1" applyAlignment="1">
      <alignment horizontal="right" vertical="center"/>
    </xf>
    <xf numFmtId="164" fontId="23" fillId="13" borderId="23" xfId="0" applyNumberFormat="1" applyFont="1" applyFill="1" applyBorder="1" applyAlignment="1">
      <alignment horizontal="center" vertical="center"/>
    </xf>
    <xf numFmtId="166" fontId="23" fillId="13" borderId="23" xfId="0" applyNumberFormat="1" applyFont="1" applyFill="1" applyBorder="1" applyAlignment="1">
      <alignment horizontal="center" vertical="center"/>
    </xf>
    <xf numFmtId="166" fontId="23" fillId="13" borderId="22" xfId="0" applyNumberFormat="1" applyFont="1" applyFill="1" applyBorder="1" applyAlignment="1">
      <alignment horizontal="center" vertical="center"/>
    </xf>
    <xf numFmtId="164" fontId="23" fillId="13" borderId="25" xfId="0" quotePrefix="1" applyNumberFormat="1" applyFont="1" applyFill="1" applyBorder="1" applyAlignment="1">
      <alignment horizontal="left" vertical="center"/>
    </xf>
    <xf numFmtId="164" fontId="23" fillId="13" borderId="26" xfId="0" quotePrefix="1" applyNumberFormat="1" applyFont="1" applyFill="1" applyBorder="1" applyAlignment="1">
      <alignment horizontal="left" vertical="center"/>
    </xf>
    <xf numFmtId="164" fontId="23" fillId="13" borderId="26" xfId="0" applyNumberFormat="1" applyFont="1" applyFill="1" applyBorder="1" applyAlignment="1">
      <alignment horizontal="right" vertical="center"/>
    </xf>
    <xf numFmtId="164" fontId="23" fillId="13" borderId="26" xfId="0" applyNumberFormat="1" applyFont="1" applyFill="1" applyBorder="1" applyAlignment="1">
      <alignment horizontal="center" vertical="center"/>
    </xf>
    <xf numFmtId="166" fontId="23" fillId="13" borderId="26" xfId="0" applyNumberFormat="1" applyFont="1" applyFill="1" applyBorder="1" applyAlignment="1">
      <alignment horizontal="center" vertical="center"/>
    </xf>
    <xf numFmtId="166" fontId="23" fillId="13" borderId="27" xfId="0" applyNumberFormat="1" applyFont="1" applyFill="1" applyBorder="1" applyAlignment="1">
      <alignment horizontal="center" vertical="center"/>
    </xf>
    <xf numFmtId="164" fontId="23" fillId="13" borderId="19" xfId="0" quotePrefix="1" applyNumberFormat="1" applyFont="1" applyFill="1" applyBorder="1" applyAlignment="1">
      <alignment horizontal="left" vertical="center"/>
    </xf>
    <xf numFmtId="164" fontId="23" fillId="13" borderId="17" xfId="0" applyNumberFormat="1" applyFont="1" applyFill="1" applyBorder="1" applyAlignment="1">
      <alignment horizontal="center" vertical="center"/>
    </xf>
    <xf numFmtId="167" fontId="23" fillId="13" borderId="18" xfId="0" applyNumberFormat="1" applyFont="1" applyFill="1" applyBorder="1" applyAlignment="1">
      <alignment horizontal="center" vertical="center"/>
    </xf>
    <xf numFmtId="49" fontId="23" fillId="0" borderId="21" xfId="0" quotePrefix="1" applyNumberFormat="1" applyFont="1" applyBorder="1" applyAlignment="1">
      <alignment horizontal="left" vertical="center"/>
    </xf>
    <xf numFmtId="164" fontId="23" fillId="0" borderId="0" xfId="0" applyNumberFormat="1" applyFont="1" applyBorder="1" applyAlignment="1">
      <alignment vertical="center"/>
    </xf>
    <xf numFmtId="164" fontId="23" fillId="0" borderId="0" xfId="0" applyNumberFormat="1" applyFont="1" applyBorder="1" applyAlignment="1">
      <alignment horizontal="right" vertical="center"/>
    </xf>
    <xf numFmtId="166" fontId="23" fillId="0" borderId="20" xfId="0" applyNumberFormat="1" applyFont="1" applyBorder="1" applyAlignment="1">
      <alignment horizontal="center"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F5F5F5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wacc-private-company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2" t="s">
        <v>6</v>
      </c>
      <c r="O3" s="33"/>
      <c r="P3" s="33"/>
      <c r="Q3" s="33"/>
      <c r="R3" s="33"/>
      <c r="S3" s="33"/>
      <c r="T3" s="33"/>
      <c r="U3" s="34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5"/>
      <c r="O4" s="36"/>
      <c r="P4" s="36"/>
      <c r="Q4" s="36"/>
      <c r="R4" s="36"/>
      <c r="S4" s="36"/>
      <c r="T4" s="36"/>
      <c r="U4" s="37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5"/>
      <c r="O5" s="36"/>
      <c r="P5" s="36"/>
      <c r="Q5" s="36"/>
      <c r="R5" s="36"/>
      <c r="S5" s="36"/>
      <c r="T5" s="36"/>
      <c r="U5" s="37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38"/>
      <c r="O6" s="39"/>
      <c r="P6" s="39"/>
      <c r="Q6" s="39"/>
      <c r="R6" s="39"/>
      <c r="S6" s="39"/>
      <c r="T6" s="39"/>
      <c r="U6" s="40"/>
      <c r="V6" s="8"/>
    </row>
    <row r="7" spans="2:22" ht="13.2" customHeight="1" x14ac:dyDescent="0.25">
      <c r="B7" s="19"/>
      <c r="C7" s="41" t="s">
        <v>28</v>
      </c>
      <c r="D7" s="41"/>
      <c r="E7" s="41"/>
      <c r="F7" s="41"/>
      <c r="G7" s="41"/>
      <c r="H7" s="41"/>
      <c r="I7" s="41"/>
      <c r="J7" s="41"/>
      <c r="K7" s="4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1"/>
      <c r="D8" s="41"/>
      <c r="E8" s="41"/>
      <c r="F8" s="41"/>
      <c r="G8" s="41"/>
      <c r="H8" s="41"/>
      <c r="I8" s="41"/>
      <c r="J8" s="41"/>
      <c r="K8" s="41"/>
      <c r="L8" s="17"/>
      <c r="M8" s="9"/>
      <c r="N8" s="32" t="s">
        <v>5</v>
      </c>
      <c r="O8" s="33"/>
      <c r="P8" s="33"/>
      <c r="Q8" s="33"/>
      <c r="R8" s="33"/>
      <c r="S8" s="33"/>
      <c r="T8" s="33"/>
      <c r="U8" s="34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5"/>
      <c r="O9" s="36"/>
      <c r="P9" s="36"/>
      <c r="Q9" s="36"/>
      <c r="R9" s="36"/>
      <c r="S9" s="36"/>
      <c r="T9" s="36"/>
      <c r="U9" s="37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5"/>
      <c r="O10" s="36"/>
      <c r="P10" s="36"/>
      <c r="Q10" s="36"/>
      <c r="R10" s="36"/>
      <c r="S10" s="36"/>
      <c r="T10" s="36"/>
      <c r="U10" s="37"/>
      <c r="V10" s="8"/>
    </row>
    <row r="11" spans="2:22" ht="13.2" customHeight="1" x14ac:dyDescent="0.25">
      <c r="B11" s="11"/>
      <c r="C11" s="42" t="s">
        <v>29</v>
      </c>
      <c r="D11" s="43"/>
      <c r="E11" s="43"/>
      <c r="F11" s="43"/>
      <c r="G11" s="43"/>
      <c r="H11" s="43"/>
      <c r="I11" s="43"/>
      <c r="J11" s="43"/>
      <c r="K11" s="44"/>
      <c r="L11" s="10"/>
      <c r="M11" s="9"/>
      <c r="N11" s="38"/>
      <c r="O11" s="39"/>
      <c r="P11" s="39"/>
      <c r="Q11" s="39"/>
      <c r="R11" s="39"/>
      <c r="S11" s="39"/>
      <c r="T11" s="39"/>
      <c r="U11" s="40"/>
      <c r="V11" s="8"/>
    </row>
    <row r="12" spans="2:22" ht="13.2" customHeight="1" x14ac:dyDescent="0.25">
      <c r="B12" s="11"/>
      <c r="C12" s="45"/>
      <c r="D12" s="46"/>
      <c r="E12" s="46"/>
      <c r="F12" s="46"/>
      <c r="G12" s="46"/>
      <c r="H12" s="46"/>
      <c r="I12" s="46"/>
      <c r="J12" s="46"/>
      <c r="K12" s="4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5"/>
      <c r="D13" s="46"/>
      <c r="E13" s="46"/>
      <c r="F13" s="46"/>
      <c r="G13" s="46"/>
      <c r="H13" s="46"/>
      <c r="I13" s="46"/>
      <c r="J13" s="46"/>
      <c r="K13" s="47"/>
      <c r="L13" s="10"/>
      <c r="M13" s="9"/>
      <c r="N13" s="32" t="s">
        <v>4</v>
      </c>
      <c r="O13" s="33"/>
      <c r="P13" s="33"/>
      <c r="Q13" s="33"/>
      <c r="R13" s="33"/>
      <c r="S13" s="33"/>
      <c r="T13" s="33"/>
      <c r="U13" s="34"/>
      <c r="V13" s="8"/>
    </row>
    <row r="14" spans="2:22" ht="13.2" customHeight="1" x14ac:dyDescent="0.25">
      <c r="B14" s="11"/>
      <c r="C14" s="45"/>
      <c r="D14" s="46"/>
      <c r="E14" s="46"/>
      <c r="F14" s="46"/>
      <c r="G14" s="46"/>
      <c r="H14" s="46"/>
      <c r="I14" s="46"/>
      <c r="J14" s="46"/>
      <c r="K14" s="47"/>
      <c r="L14" s="14"/>
      <c r="M14" s="9"/>
      <c r="N14" s="35"/>
      <c r="O14" s="36"/>
      <c r="P14" s="36"/>
      <c r="Q14" s="36"/>
      <c r="R14" s="36"/>
      <c r="S14" s="36"/>
      <c r="T14" s="36"/>
      <c r="U14" s="37"/>
      <c r="V14" s="8"/>
    </row>
    <row r="15" spans="2:22" ht="13.2" customHeight="1" x14ac:dyDescent="0.25">
      <c r="B15" s="11"/>
      <c r="C15" s="45"/>
      <c r="D15" s="46"/>
      <c r="E15" s="46"/>
      <c r="F15" s="46"/>
      <c r="G15" s="46"/>
      <c r="H15" s="46"/>
      <c r="I15" s="46"/>
      <c r="J15" s="46"/>
      <c r="K15" s="47"/>
      <c r="L15" s="10"/>
      <c r="M15" s="9"/>
      <c r="N15" s="35"/>
      <c r="O15" s="36"/>
      <c r="P15" s="36"/>
      <c r="Q15" s="36"/>
      <c r="R15" s="36"/>
      <c r="S15" s="36"/>
      <c r="T15" s="36"/>
      <c r="U15" s="37"/>
      <c r="V15" s="8"/>
    </row>
    <row r="16" spans="2:22" ht="13.2" customHeight="1" x14ac:dyDescent="0.25">
      <c r="B16" s="11"/>
      <c r="C16" s="48"/>
      <c r="D16" s="49"/>
      <c r="E16" s="49"/>
      <c r="F16" s="49"/>
      <c r="G16" s="49"/>
      <c r="H16" s="49"/>
      <c r="I16" s="49"/>
      <c r="J16" s="49"/>
      <c r="K16" s="50"/>
      <c r="L16" s="10"/>
      <c r="M16" s="9"/>
      <c r="N16" s="38"/>
      <c r="O16" s="39"/>
      <c r="P16" s="39"/>
      <c r="Q16" s="39"/>
      <c r="R16" s="39"/>
      <c r="S16" s="39"/>
      <c r="T16" s="39"/>
      <c r="U16" s="40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0" t="s">
        <v>3</v>
      </c>
      <c r="D18" s="30"/>
      <c r="E18" s="30"/>
      <c r="F18" s="30"/>
      <c r="G18" s="30"/>
      <c r="H18" s="30"/>
      <c r="I18" s="30"/>
      <c r="J18" s="30"/>
      <c r="K18" s="30"/>
      <c r="L18" s="10"/>
      <c r="M18" s="9"/>
      <c r="N18" s="32" t="s">
        <v>2</v>
      </c>
      <c r="O18" s="33"/>
      <c r="P18" s="33"/>
      <c r="Q18" s="33"/>
      <c r="R18" s="33"/>
      <c r="S18" s="33"/>
      <c r="T18" s="33"/>
      <c r="U18" s="34"/>
      <c r="V18" s="8"/>
    </row>
    <row r="19" spans="2:22" ht="13.2" customHeight="1" x14ac:dyDescent="0.25">
      <c r="B19" s="11"/>
      <c r="C19" s="30"/>
      <c r="D19" s="30"/>
      <c r="E19" s="30"/>
      <c r="F19" s="30"/>
      <c r="G19" s="30"/>
      <c r="H19" s="30"/>
      <c r="I19" s="30"/>
      <c r="J19" s="30"/>
      <c r="K19" s="30"/>
      <c r="L19" s="10"/>
      <c r="M19" s="9"/>
      <c r="N19" s="35"/>
      <c r="O19" s="36"/>
      <c r="P19" s="36"/>
      <c r="Q19" s="36"/>
      <c r="R19" s="36"/>
      <c r="S19" s="36"/>
      <c r="T19" s="36"/>
      <c r="U19" s="37"/>
      <c r="V19" s="8"/>
    </row>
    <row r="20" spans="2:22" ht="13.2" customHeight="1" x14ac:dyDescent="0.25">
      <c r="B20" s="11"/>
      <c r="C20" s="30"/>
      <c r="D20" s="30"/>
      <c r="E20" s="30"/>
      <c r="F20" s="30"/>
      <c r="G20" s="30"/>
      <c r="H20" s="30"/>
      <c r="I20" s="30"/>
      <c r="J20" s="30"/>
      <c r="K20" s="30"/>
      <c r="L20" s="10"/>
      <c r="M20" s="9"/>
      <c r="N20" s="35"/>
      <c r="O20" s="36"/>
      <c r="P20" s="36"/>
      <c r="Q20" s="36"/>
      <c r="R20" s="36"/>
      <c r="S20" s="36"/>
      <c r="T20" s="36"/>
      <c r="U20" s="37"/>
      <c r="V20" s="8"/>
    </row>
    <row r="21" spans="2:22" ht="13.2" customHeight="1" x14ac:dyDescent="0.25">
      <c r="B21" s="11"/>
      <c r="C21" s="30"/>
      <c r="D21" s="30"/>
      <c r="E21" s="30"/>
      <c r="F21" s="30"/>
      <c r="G21" s="30"/>
      <c r="H21" s="30"/>
      <c r="I21" s="30"/>
      <c r="J21" s="30"/>
      <c r="K21" s="30"/>
      <c r="L21" s="10"/>
      <c r="M21" s="9"/>
      <c r="N21" s="38"/>
      <c r="O21" s="39"/>
      <c r="P21" s="39"/>
      <c r="Q21" s="39"/>
      <c r="R21" s="39"/>
      <c r="S21" s="39"/>
      <c r="T21" s="39"/>
      <c r="U21" s="40"/>
      <c r="V21" s="8"/>
    </row>
    <row r="22" spans="2:22" ht="13.2" customHeight="1" x14ac:dyDescent="0.25">
      <c r="B22" s="11"/>
      <c r="C22" s="30"/>
      <c r="D22" s="30"/>
      <c r="E22" s="30"/>
      <c r="F22" s="30"/>
      <c r="G22" s="30"/>
      <c r="H22" s="30"/>
      <c r="I22" s="30"/>
      <c r="J22" s="30"/>
      <c r="K22" s="3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0"/>
      <c r="D23" s="30"/>
      <c r="E23" s="30"/>
      <c r="F23" s="30"/>
      <c r="G23" s="30"/>
      <c r="H23" s="30"/>
      <c r="I23" s="30"/>
      <c r="J23" s="30"/>
      <c r="K23" s="30"/>
      <c r="L23" s="10"/>
      <c r="M23" s="9"/>
      <c r="N23" s="32" t="s">
        <v>1</v>
      </c>
      <c r="O23" s="33"/>
      <c r="P23" s="33"/>
      <c r="Q23" s="33"/>
      <c r="R23" s="33"/>
      <c r="S23" s="33"/>
      <c r="T23" s="33"/>
      <c r="U23" s="34"/>
      <c r="V23" s="8"/>
    </row>
    <row r="24" spans="2:22" ht="13.2" customHeight="1" x14ac:dyDescent="0.25">
      <c r="B24" s="11"/>
      <c r="C24" s="31" t="s">
        <v>0</v>
      </c>
      <c r="D24" s="31"/>
      <c r="E24" s="31"/>
      <c r="F24" s="31"/>
      <c r="G24" s="31"/>
      <c r="H24" s="31"/>
      <c r="I24" s="31"/>
      <c r="J24" s="31"/>
      <c r="K24" s="31"/>
      <c r="L24" s="10"/>
      <c r="M24" s="9"/>
      <c r="N24" s="35"/>
      <c r="O24" s="36"/>
      <c r="P24" s="36"/>
      <c r="Q24" s="36"/>
      <c r="R24" s="36"/>
      <c r="S24" s="36"/>
      <c r="T24" s="36"/>
      <c r="U24" s="37"/>
      <c r="V24" s="8"/>
    </row>
    <row r="25" spans="2:22" ht="13.2" customHeight="1" x14ac:dyDescent="0.25">
      <c r="B25" s="11"/>
      <c r="C25" s="31"/>
      <c r="D25" s="31"/>
      <c r="E25" s="31"/>
      <c r="F25" s="31"/>
      <c r="G25" s="31"/>
      <c r="H25" s="31"/>
      <c r="I25" s="31"/>
      <c r="J25" s="31"/>
      <c r="K25" s="31"/>
      <c r="L25" s="10"/>
      <c r="M25" s="9"/>
      <c r="N25" s="35"/>
      <c r="O25" s="36"/>
      <c r="P25" s="36"/>
      <c r="Q25" s="36"/>
      <c r="R25" s="36"/>
      <c r="S25" s="36"/>
      <c r="T25" s="36"/>
      <c r="U25" s="37"/>
      <c r="V25" s="8"/>
    </row>
    <row r="26" spans="2:22" ht="13.2" customHeight="1" x14ac:dyDescent="0.25">
      <c r="B26" s="11"/>
      <c r="C26" s="31"/>
      <c r="D26" s="31"/>
      <c r="E26" s="31"/>
      <c r="F26" s="31"/>
      <c r="G26" s="31"/>
      <c r="H26" s="31"/>
      <c r="I26" s="31"/>
      <c r="J26" s="31"/>
      <c r="K26" s="31"/>
      <c r="L26" s="10"/>
      <c r="M26" s="9"/>
      <c r="N26" s="38"/>
      <c r="O26" s="39"/>
      <c r="P26" s="39"/>
      <c r="Q26" s="39"/>
      <c r="R26" s="39"/>
      <c r="S26" s="39"/>
      <c r="T26" s="39"/>
      <c r="U26" s="40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7PtDXOXl297Um+hu/roSrOR3b33p5kLAWULMvzACREav3a2+0xT5wB1HJfg6iOsTCIVSO2LnyVzE7jT5MKbZPA==" saltValue="GFoZBJEkVuEL1aqAeKgje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I27"/>
  <sheetViews>
    <sheetView showGridLines="0" zoomScaleNormal="100" workbookViewId="0"/>
  </sheetViews>
  <sheetFormatPr defaultColWidth="10.77734375" defaultRowHeight="14.4" customHeight="1" x14ac:dyDescent="0.25"/>
  <cols>
    <col min="1" max="1" width="2.77734375" style="51" customWidth="1"/>
    <col min="2" max="9" width="12.77734375" style="51" customWidth="1"/>
    <col min="10" max="16384" width="10.77734375" style="51"/>
  </cols>
  <sheetData>
    <row r="2" spans="2:9" s="83" customFormat="1" ht="14.4" customHeight="1" x14ac:dyDescent="0.25">
      <c r="B2" s="84" t="s">
        <v>27</v>
      </c>
      <c r="C2" s="84"/>
      <c r="D2" s="84"/>
      <c r="E2" s="84"/>
      <c r="F2" s="84"/>
      <c r="G2" s="84"/>
      <c r="H2" s="84"/>
      <c r="I2" s="84"/>
    </row>
    <row r="3" spans="2:9" ht="14.4" customHeight="1" x14ac:dyDescent="0.25">
      <c r="B3" s="52" t="s">
        <v>7</v>
      </c>
      <c r="C3" s="52"/>
      <c r="D3" s="52"/>
      <c r="E3" s="52"/>
      <c r="F3" s="52"/>
      <c r="G3" s="52"/>
      <c r="H3" s="52"/>
      <c r="I3" s="52"/>
    </row>
    <row r="5" spans="2:9" ht="14.4" customHeight="1" x14ac:dyDescent="0.25">
      <c r="B5" s="80" t="s">
        <v>26</v>
      </c>
      <c r="C5" s="80"/>
      <c r="D5" s="80"/>
      <c r="E5" s="81"/>
      <c r="F5" s="81"/>
      <c r="G5" s="82"/>
      <c r="H5" s="82"/>
      <c r="I5" s="81"/>
    </row>
    <row r="6" spans="2:9" ht="14.4" customHeight="1" x14ac:dyDescent="0.25">
      <c r="B6" s="53"/>
      <c r="C6" s="53"/>
      <c r="D6" s="53"/>
      <c r="E6" s="54" t="s">
        <v>15</v>
      </c>
      <c r="F6" s="54" t="s">
        <v>16</v>
      </c>
      <c r="G6" s="54" t="s">
        <v>25</v>
      </c>
      <c r="H6" s="54" t="s">
        <v>24</v>
      </c>
      <c r="I6" s="54" t="s">
        <v>23</v>
      </c>
    </row>
    <row r="7" spans="2:9" ht="14.4" customHeight="1" x14ac:dyDescent="0.25">
      <c r="B7" s="55">
        <v>1</v>
      </c>
      <c r="C7" s="55"/>
      <c r="D7" s="55"/>
      <c r="E7" s="56">
        <v>20</v>
      </c>
      <c r="F7" s="56">
        <v>245</v>
      </c>
      <c r="G7" s="57">
        <f>+F7+E7</f>
        <v>265</v>
      </c>
      <c r="H7" s="58">
        <f>+E7/SUM($E7:$F7)</f>
        <v>7.5471698113207544E-2</v>
      </c>
      <c r="I7" s="58">
        <f>+F7/SUM($E7:$F7)</f>
        <v>0.92452830188679247</v>
      </c>
    </row>
    <row r="8" spans="2:9" ht="14.4" customHeight="1" x14ac:dyDescent="0.25">
      <c r="B8" s="85">
        <f>+B7+1</f>
        <v>2</v>
      </c>
      <c r="C8" s="85"/>
      <c r="D8" s="85"/>
      <c r="E8" s="91">
        <v>25</v>
      </c>
      <c r="F8" s="91">
        <v>360</v>
      </c>
      <c r="G8" s="92">
        <f>+F8+E8</f>
        <v>385</v>
      </c>
      <c r="H8" s="93">
        <f>+E8/SUM($E8:$F8)</f>
        <v>6.4935064935064929E-2</v>
      </c>
      <c r="I8" s="93">
        <f>+F8/SUM($E8:$F8)</f>
        <v>0.93506493506493504</v>
      </c>
    </row>
    <row r="9" spans="2:9" ht="14.4" customHeight="1" x14ac:dyDescent="0.25">
      <c r="B9" s="55">
        <f>+B8+1</f>
        <v>3</v>
      </c>
      <c r="C9" s="55"/>
      <c r="D9" s="55"/>
      <c r="E9" s="56">
        <v>4</v>
      </c>
      <c r="F9" s="56">
        <v>50</v>
      </c>
      <c r="G9" s="57">
        <f>+F9+E9</f>
        <v>54</v>
      </c>
      <c r="H9" s="58">
        <f>+E9/SUM($E9:$F9)</f>
        <v>7.407407407407407E-2</v>
      </c>
      <c r="I9" s="58">
        <f>+F9/SUM($E9:$F9)</f>
        <v>0.92592592592592593</v>
      </c>
    </row>
    <row r="10" spans="2:9" ht="14.4" customHeight="1" x14ac:dyDescent="0.25">
      <c r="B10" s="85">
        <f>+B9+1</f>
        <v>4</v>
      </c>
      <c r="C10" s="85"/>
      <c r="D10" s="85"/>
      <c r="E10" s="91">
        <v>10</v>
      </c>
      <c r="F10" s="91">
        <v>125</v>
      </c>
      <c r="G10" s="92">
        <f>+F10+E10</f>
        <v>135</v>
      </c>
      <c r="H10" s="93">
        <f>+E10/SUM($E10:$F10)</f>
        <v>7.407407407407407E-2</v>
      </c>
      <c r="I10" s="93">
        <f>+F10/SUM($E10:$F10)</f>
        <v>0.92592592592592593</v>
      </c>
    </row>
    <row r="11" spans="2:9" ht="14.4" customHeight="1" x14ac:dyDescent="0.25">
      <c r="B11" s="55">
        <f>+B10+1</f>
        <v>5</v>
      </c>
      <c r="C11" s="55"/>
      <c r="D11" s="55"/>
      <c r="E11" s="56">
        <v>-2</v>
      </c>
      <c r="F11" s="56">
        <v>140</v>
      </c>
      <c r="G11" s="57">
        <f>+F11+E11</f>
        <v>138</v>
      </c>
      <c r="H11" s="58">
        <f>+E11/SUM($E11:$F11)</f>
        <v>-1.4492753623188406E-2</v>
      </c>
      <c r="I11" s="58">
        <f>+F11/SUM($E11:$F11)</f>
        <v>1.0144927536231885</v>
      </c>
    </row>
    <row r="12" spans="2:9" ht="14.4" customHeight="1" x14ac:dyDescent="0.25">
      <c r="B12" s="59" t="s">
        <v>22</v>
      </c>
      <c r="C12" s="60"/>
      <c r="D12" s="61"/>
      <c r="E12" s="62"/>
      <c r="F12" s="62"/>
      <c r="G12" s="62"/>
      <c r="H12" s="63">
        <f>+MAX(H7:H11)</f>
        <v>7.5471698113207544E-2</v>
      </c>
      <c r="I12" s="64">
        <f>+MAX(I7:I11)</f>
        <v>1.0144927536231885</v>
      </c>
    </row>
    <row r="13" spans="2:9" ht="14.4" customHeight="1" x14ac:dyDescent="0.25">
      <c r="B13" s="97" t="s">
        <v>20</v>
      </c>
      <c r="C13" s="98"/>
      <c r="D13" s="99"/>
      <c r="E13" s="100"/>
      <c r="F13" s="100"/>
      <c r="G13" s="100"/>
      <c r="H13" s="101">
        <f>+MEDIAN(H7:H11)</f>
        <v>7.407407407407407E-2</v>
      </c>
      <c r="I13" s="102">
        <f>+MEDIAN(I7:I11)</f>
        <v>0.92592592592592593</v>
      </c>
    </row>
    <row r="14" spans="2:9" ht="14.4" customHeight="1" x14ac:dyDescent="0.25">
      <c r="B14" s="103" t="s">
        <v>19</v>
      </c>
      <c r="C14" s="104"/>
      <c r="D14" s="105"/>
      <c r="E14" s="106"/>
      <c r="F14" s="106"/>
      <c r="G14" s="106"/>
      <c r="H14" s="107">
        <f>+AVERAGE(H7:H11)</f>
        <v>5.4812431514646445E-2</v>
      </c>
      <c r="I14" s="108">
        <f>+AVERAGE(I7:I11)</f>
        <v>0.94518756848535368</v>
      </c>
    </row>
    <row r="15" spans="2:9" ht="14.4" customHeight="1" x14ac:dyDescent="0.25">
      <c r="B15" s="65" t="s">
        <v>21</v>
      </c>
      <c r="C15" s="66"/>
      <c r="D15" s="67"/>
      <c r="E15" s="68"/>
      <c r="F15" s="68"/>
      <c r="G15" s="68"/>
      <c r="H15" s="69">
        <f>+MIN(H7:H11)</f>
        <v>-1.4492753623188406E-2</v>
      </c>
      <c r="I15" s="70">
        <f>+MIN(I7:I11)</f>
        <v>0.92452830188679247</v>
      </c>
    </row>
    <row r="16" spans="2:9" ht="14.4" customHeight="1" x14ac:dyDescent="0.25">
      <c r="B16" s="71"/>
      <c r="C16" s="71"/>
      <c r="D16" s="71"/>
      <c r="E16" s="72"/>
      <c r="F16" s="72"/>
      <c r="G16" s="73"/>
      <c r="H16" s="73"/>
      <c r="I16" s="73"/>
    </row>
    <row r="17" spans="2:9" ht="14.4" customHeight="1" x14ac:dyDescent="0.25">
      <c r="B17" s="80" t="s">
        <v>18</v>
      </c>
      <c r="C17" s="80"/>
      <c r="D17" s="80"/>
      <c r="E17" s="81"/>
      <c r="F17" s="81"/>
      <c r="G17" s="82"/>
      <c r="H17" s="82"/>
      <c r="I17" s="81"/>
    </row>
    <row r="18" spans="2:9" ht="14.4" customHeight="1" x14ac:dyDescent="0.25">
      <c r="B18" s="53"/>
      <c r="C18" s="53"/>
      <c r="D18" s="54" t="s">
        <v>17</v>
      </c>
      <c r="E18" s="54" t="s">
        <v>16</v>
      </c>
      <c r="F18" s="54" t="s">
        <v>15</v>
      </c>
      <c r="G18" s="54" t="s">
        <v>14</v>
      </c>
      <c r="H18" s="54" t="s">
        <v>13</v>
      </c>
      <c r="I18" s="54" t="s">
        <v>12</v>
      </c>
    </row>
    <row r="19" spans="2:9" ht="14.4" customHeight="1" x14ac:dyDescent="0.25">
      <c r="B19" s="55">
        <v>1</v>
      </c>
      <c r="C19" s="55"/>
      <c r="D19" s="74">
        <v>0.25</v>
      </c>
      <c r="E19" s="75">
        <f>+F7</f>
        <v>245</v>
      </c>
      <c r="F19" s="75">
        <f>+E7</f>
        <v>20</v>
      </c>
      <c r="G19" s="76">
        <f>+F19/E19</f>
        <v>8.1632653061224483E-2</v>
      </c>
      <c r="H19" s="77">
        <v>0.25</v>
      </c>
      <c r="I19" s="78">
        <f>+D19/(1+(1-H19)*G19)</f>
        <v>0.23557692307692307</v>
      </c>
    </row>
    <row r="20" spans="2:9" ht="14.4" customHeight="1" x14ac:dyDescent="0.25">
      <c r="B20" s="85">
        <f>+B19+1</f>
        <v>2</v>
      </c>
      <c r="C20" s="85"/>
      <c r="D20" s="86">
        <v>0.6</v>
      </c>
      <c r="E20" s="87">
        <f>+F8</f>
        <v>360</v>
      </c>
      <c r="F20" s="87">
        <f>+E8</f>
        <v>25</v>
      </c>
      <c r="G20" s="88">
        <f>+F20/E20</f>
        <v>6.9444444444444448E-2</v>
      </c>
      <c r="H20" s="89">
        <v>0.18</v>
      </c>
      <c r="I20" s="90">
        <f>+D20/(1+(1-H20)*G20)</f>
        <v>0.56767411300919834</v>
      </c>
    </row>
    <row r="21" spans="2:9" ht="14.4" customHeight="1" x14ac:dyDescent="0.25">
      <c r="B21" s="55">
        <f>+B20+1</f>
        <v>3</v>
      </c>
      <c r="C21" s="55"/>
      <c r="D21" s="74">
        <v>0.45</v>
      </c>
      <c r="E21" s="75">
        <f>+F9</f>
        <v>50</v>
      </c>
      <c r="F21" s="75">
        <f>+E9</f>
        <v>4</v>
      </c>
      <c r="G21" s="76">
        <f>+F21/E21</f>
        <v>0.08</v>
      </c>
      <c r="H21" s="77">
        <v>0.26</v>
      </c>
      <c r="I21" s="78">
        <f>+D21/(1+(1-H21)*G21)</f>
        <v>0.42484894259818734</v>
      </c>
    </row>
    <row r="22" spans="2:9" ht="14.4" customHeight="1" x14ac:dyDescent="0.25">
      <c r="B22" s="85">
        <f>+B21+1</f>
        <v>4</v>
      </c>
      <c r="C22" s="85"/>
      <c r="D22" s="86">
        <v>0.5</v>
      </c>
      <c r="E22" s="87">
        <f>+F10</f>
        <v>125</v>
      </c>
      <c r="F22" s="87">
        <f>+E10</f>
        <v>10</v>
      </c>
      <c r="G22" s="88">
        <f>+F22/E22</f>
        <v>0.08</v>
      </c>
      <c r="H22" s="89">
        <v>0.21</v>
      </c>
      <c r="I22" s="90">
        <f>+D22/(1+(1-H22)*G22)</f>
        <v>0.47027840481565092</v>
      </c>
    </row>
    <row r="23" spans="2:9" ht="14.4" customHeight="1" x14ac:dyDescent="0.25">
      <c r="B23" s="55">
        <f>+B22+1</f>
        <v>5</v>
      </c>
      <c r="C23" s="55"/>
      <c r="D23" s="74">
        <v>0.6</v>
      </c>
      <c r="E23" s="75">
        <f>+F11</f>
        <v>140</v>
      </c>
      <c r="F23" s="75">
        <f>+E11</f>
        <v>-2</v>
      </c>
      <c r="G23" s="76">
        <f>+F23/E23</f>
        <v>-1.4285714285714285E-2</v>
      </c>
      <c r="H23" s="77">
        <v>0.24</v>
      </c>
      <c r="I23" s="78">
        <f>+D23/(1+(1-H23)*G23)</f>
        <v>0.60658578856152512</v>
      </c>
    </row>
    <row r="24" spans="2:9" ht="14.4" customHeight="1" x14ac:dyDescent="0.25">
      <c r="C24" s="79"/>
      <c r="D24" s="71"/>
      <c r="F24" s="109" t="s">
        <v>11</v>
      </c>
      <c r="G24" s="110"/>
      <c r="H24" s="110"/>
      <c r="I24" s="111">
        <f>+AVERAGE(I19:I23)</f>
        <v>0.46099283441229699</v>
      </c>
    </row>
    <row r="25" spans="2:9" ht="14.4" customHeight="1" x14ac:dyDescent="0.25">
      <c r="F25" s="112" t="s">
        <v>10</v>
      </c>
      <c r="G25" s="113"/>
      <c r="H25" s="114"/>
      <c r="I25" s="115">
        <f>+AVERAGE(H19:H23)</f>
        <v>0.22799999999999998</v>
      </c>
    </row>
    <row r="26" spans="2:9" ht="14.4" customHeight="1" x14ac:dyDescent="0.25">
      <c r="F26" s="112" t="s">
        <v>9</v>
      </c>
      <c r="G26" s="113"/>
      <c r="H26" s="114"/>
      <c r="I26" s="115">
        <f>+AVERAGE(G19:G23)</f>
        <v>5.9358276643990938E-2</v>
      </c>
    </row>
    <row r="27" spans="2:9" ht="14.4" customHeight="1" x14ac:dyDescent="0.25">
      <c r="F27" s="95" t="s">
        <v>8</v>
      </c>
      <c r="G27" s="96"/>
      <c r="H27" s="96"/>
      <c r="I27" s="94">
        <f>+I24*(1+(1-I25)*I26)</f>
        <v>0.48211764184356465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2022-10-04T19:59:13Z</dcterms:modified>
</cp:coreProperties>
</file>