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60" windowWidth="18195" windowHeight="8505"/>
  </bookViews>
  <sheets>
    <sheet name="LBO" sheetId="2" r:id="rId1"/>
    <sheet name="LBO Complete" sheetId="1" r:id="rId2"/>
  </sheets>
  <definedNames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GROWTH" hidden="1">"c1924"</definedName>
    <definedName name="IQ_ACCT_RECV_1YR_ANN_GROWTH" hidden="1">"c1919"</definedName>
    <definedName name="IQ_ACCT_RECV_2YR_ANN_GROWTH" hidden="1">"c1920"</definedName>
    <definedName name="IQ_ACCT_RECV_3YR_ANN_GROWTH" hidden="1">"c1921"</definedName>
    <definedName name="IQ_ACCT_RECV_5YR_ANN_GROWTH" hidden="1">"c1922"</definedName>
    <definedName name="IQ_ACCT_RECV_7YR_ANN_GROWTH" hidden="1">"c1923"</definedName>
    <definedName name="IQ_ACCUM_DEP" hidden="1">"c1340"</definedName>
    <definedName name="IQ_ACCUMULATED_PENSION_OBLIGATION" hidden="1">"c2108"</definedName>
    <definedName name="IQ_ACQ_COST_SUB" hidden="1">"c2125"</definedName>
    <definedName name="IQ_ACQ_COSTS_CAPITALIZED" hidden="1">"c5"</definedName>
    <definedName name="IQ_ACQUIRE_REAL_ESTATE_CF" hidden="1">"c6"</definedName>
    <definedName name="IQ_ACQUISITION_RE_ASSETS" hidden="1">"c1628"</definedName>
    <definedName name="IQ_AD" hidden="1">"c7"</definedName>
    <definedName name="IQ_ADD_PAID_IN" hidden="1">"c1344"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ORTIZATION" hidden="1">"c1591"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OPER_LEASE_DEPR" hidden="1">"c2070"</definedName>
    <definedName name="IQ_ASSETS_OPER_LEASE_GROSS" hidden="1">"c2071"</definedName>
    <definedName name="IQ_AUDITOR_NAME" hidden="1">"c1539"</definedName>
    <definedName name="IQ_AUDITOR_OPINION" hidden="1">"c1540"</definedName>
    <definedName name="IQ_AUTO_WRITTEN" hidden="1">"c62"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NO" hidden="1">"c64"</definedName>
    <definedName name="IQ_AVG_DAILY_VOL" hidden="1">"c65"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PRICE_TARGET" hidden="1">"c82"</definedName>
    <definedName name="IQ_AVG_SHAREOUTSTANDING" hidden="1">"c83"</definedName>
    <definedName name="IQ_AVG_TEV" hidden="1">"c84"</definedName>
    <definedName name="IQ_AVG_VOLUME" hidden="1">"c1346"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ROK_COMISSION" hidden="1">"c98"</definedName>
    <definedName name="IQ_BUILDINGS" hidden="1">"c99"</definedName>
    <definedName name="IQ_BUSINESS_DESCRIPTION" hidden="1">"c322"</definedName>
    <definedName name="IQ_BV_OVER_SHARES" hidden="1">"c1349"</definedName>
    <definedName name="IQ_BV_SHARE" hidden="1">"c100"</definedName>
    <definedName name="IQ_CAL_Q" hidden="1">"c101"</definedName>
    <definedName name="IQ_CAL_Y" hidden="1">"c102"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IZED_INTEREST" hidden="1">"c2076"</definedName>
    <definedName name="IQ_CASH" hidden="1">"c1458"</definedName>
    <definedName name="IQ_CASH_ACQUIRE_CF" hidden="1">"c1630"</definedName>
    <definedName name="IQ_CASH_CONVERSION" hidden="1">"c117"</definedName>
    <definedName name="IQ_CASH_DUE_BANKS" hidden="1">"c1351"</definedName>
    <definedName name="IQ_CASH_EQUIV" hidden="1">"c118"</definedName>
    <definedName name="IQ_CASH_FINAN" hidden="1">"c119"</definedName>
    <definedName name="IQ_CASH_INTEREST" hidden="1">"c120"</definedName>
    <definedName name="IQ_CASH_INVEST" hidden="1">"c121"</definedName>
    <definedName name="IQ_CASH_OPER" hidden="1">"c122"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NET_WORKING_CAPITAL" hidden="1">"c1909"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GROSS" hidden="1">"c162"</definedName>
    <definedName name="IQ_CHARGE_OFFS_NET" hidden="1">"c163"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ASSA_OUTSTANDING_BS_DATE" hidden="1">"c1971"</definedName>
    <definedName name="IQ_CLASSA_OUTSTANDING_FILING_DATE" hidden="1">"c1973"</definedName>
    <definedName name="IQ_CLOSEPRICE" hidden="1">"c174"</definedName>
    <definedName name="IQ_CLOSEPRICE_ADJ" hidden="1">"c2115"</definedName>
    <definedName name="IQ_COGS" hidden="1">"c175"</definedName>
    <definedName name="IQ_COMBINED_RATIO" hidden="1">"c176"</definedName>
    <definedName name="IQ_COMMERCIAL_DOM" hidden="1">"c177"</definedName>
    <definedName name="IQ_COMMERCIAL_FIRE_WRITTEN" hidden="1">"c178"</definedName>
    <definedName name="IQ_COMMERCIAL_MORT" hidden="1">"c179"</definedName>
    <definedName name="IQ_COMMISS_FEES" hidden="1">"c180"</definedName>
    <definedName name="IQ_COMMISSION_DEF" hidden="1">"c181"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NAME" hidden="1">"c215"</definedName>
    <definedName name="IQ_COMPANY_NAME_LONG" hidden="1">"c1585"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LOANS" hidden="1">"c222"</definedName>
    <definedName name="IQ_CONSUMER_LOANS" hidden="1">"c223"</definedName>
    <definedName name="IQ_COST_BORROWINGS" hidden="1">"c225"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Q" hidden="1">5000</definedName>
    <definedName name="IQ_CREDIT_CARD_FEE_BNK" hidden="1">"c231"</definedName>
    <definedName name="IQ_CREDIT_CARD_FEE_FIN" hidden="1">"c1583"</definedName>
    <definedName name="IQ_CREDIT_LOSS_CF" hidden="1">"c232"</definedName>
    <definedName name="IQ_CUMULATIVE_SPLIT_FACTOR" hidden="1">"c2094"</definedName>
    <definedName name="IQ_CURR_DOMESTIC_TAXES" hidden="1">"c2074"</definedName>
    <definedName name="IQ_CURR_FOREIGN_TAXES" hidden="1">"c2075"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LEASES" hidden="1">"c245"</definedName>
    <definedName name="IQ_CURRENT_RATIO" hidden="1">"c246"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OTHER_COST" hidden="1">"c284"</definedName>
    <definedName name="IQ_DEF_BENEFIT_ROA" hidden="1">"c285"</definedName>
    <definedName name="IQ_DEF_BENEFIT_SERVICE_COST" hidden="1">"c286"</definedName>
    <definedName name="IQ_DEF_BENEFIT_TOTAL_COST" hidden="1">"c287"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POSITS_FIN" hidden="1">"c321"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SCRIPTION_LONG" hidden="1">"c1520"</definedName>
    <definedName name="IQ_DEVELOP_LAND" hidden="1">"c323"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V_PAYMENT_DATE" hidden="1">"c2106"</definedName>
    <definedName name="IQ_DIV_RECORD_DATE" hidden="1">"c2105"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EARNING_ASSET_YIELD" hidden="1">"c343"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BIT" hidden="1">"c352"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INT" hidden="1">"c360"</definedName>
    <definedName name="IQ_EBIT_MARGIN" hidden="1">"c359"</definedName>
    <definedName name="IQ_EBIT_OVER_IE" hidden="1">"c1369"</definedName>
    <definedName name="IQ_EBITA" hidden="1">"c1910"</definedName>
    <definedName name="IQ_EBITA_10YR_ANN_GROWTH" hidden="1">"c1954"</definedName>
    <definedName name="IQ_EBITA_1YR_ANN_GROWTH" hidden="1">"c1949"</definedName>
    <definedName name="IQ_EBITA_2YR_ANN_GROWTH" hidden="1">"c1950"</definedName>
    <definedName name="IQ_EBITA_3YR_ANN_GROWTH" hidden="1">"c1951"</definedName>
    <definedName name="IQ_EBITA_5YR_ANN_GROWTH" hidden="1">"c1952"</definedName>
    <definedName name="IQ_EBITA_7YR_ANN_GROWTH" hidden="1">"c1953"</definedName>
    <definedName name="IQ_EBITA_MARGIN" hidden="1">"c1963"</definedName>
    <definedName name="IQ_EBITDA" hidden="1">"c361"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CAPEX_INT" hidden="1">"c368"</definedName>
    <definedName name="IQ_EBITDA_CAPEX_OVER_TOTAL_IE" hidden="1">"c1370"</definedName>
    <definedName name="IQ_EBITDA_INT" hidden="1">"c373"</definedName>
    <definedName name="IQ_EBITDA_MARGIN" hidden="1">"c372"</definedName>
    <definedName name="IQ_EBITDA_OVER_TOTAL_IE" hidden="1">"c1371"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IT" hidden="1">"c389"</definedName>
    <definedName name="IQ_EBT_UTI" hidden="1">"c390"</definedName>
    <definedName name="IQ_EFFECT_SPECIAL_CHARGE" hidden="1">"c1595"</definedName>
    <definedName name="IQ_EFFECT_TAX_RATE" hidden="1">"c1899"</definedName>
    <definedName name="IQ_EFFICIENCY_RATIO" hidden="1">"c391"</definedName>
    <definedName name="IQ_EMPLOYEES" hidden="1">"c392"</definedName>
    <definedName name="IQ_ENTERPRISE_VALUE" hidden="1">"c1348"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PS_EST" hidden="1">"c399"</definedName>
    <definedName name="IQ_EPS_HIGH_EST" hidden="1">"c400"</definedName>
    <definedName name="IQ_EPS_LOW_EST" hidden="1">"c401"</definedName>
    <definedName name="IQ_EPS_NORM" hidden="1">"c1902"</definedName>
    <definedName name="IQ_EPS_NUM_EST" hidden="1">"c402"</definedName>
    <definedName name="IQ_EPS_STDDEV_EST" hidden="1">"c403"</definedName>
    <definedName name="IQ_EQUITY_AFFIL" hidden="1">"c1451"</definedName>
    <definedName name="IQ_EQUITY_METHOD" hidden="1">"c404"</definedName>
    <definedName name="IQ_EQV_OVER_BV" hidden="1">"c1596"</definedName>
    <definedName name="IQ_EQV_OVER_LTM_PRETAX_INC" hidden="1">"c1390"</definedName>
    <definedName name="IQ_ESOP_DEBT" hidden="1">"c1597"</definedName>
    <definedName name="IQ_EST_ACT_EPS" hidden="1">"c1648"</definedName>
    <definedName name="IQ_EST_CURRENCY" hidden="1">"c2140"</definedName>
    <definedName name="IQ_EST_DATE" hidden="1">"c1634"</definedName>
    <definedName name="IQ_EST_EPS_GROWTH_1YR" hidden="1">"c1636"</definedName>
    <definedName name="IQ_EST_EPS_GROWTH_5YR" hidden="1">"c1655"</definedName>
    <definedName name="IQ_EST_EPS_GROWTH_5YR_HIGH" hidden="1">"c1657"</definedName>
    <definedName name="IQ_EST_EPS_GROWTH_5YR_LOW" hidden="1">"c1658"</definedName>
    <definedName name="IQ_EST_EPS_GROWTH_5YR_MEDIAN" hidden="1">"c1656"</definedName>
    <definedName name="IQ_EST_EPS_GROWTH_5YR_NUM" hidden="1">"c1659"</definedName>
    <definedName name="IQ_EST_EPS_GROWTH_5YR_STDDEV" hidden="1">"c1660"</definedName>
    <definedName name="IQ_EST_EPS_GROWTH_Q_1YR" hidden="1">"c1641"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XCHANGE" hidden="1">"c405"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"c1459"</definedName>
    <definedName name="IQ_FDIC" hidden="1">"c417"</definedName>
    <definedName name="IQ_FFO" hidden="1">"c1574"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N_DIV_ASSETS_CURRENT" hidden="1">"c427"</definedName>
    <definedName name="IQ_FIN_DIV_ASSETS_LT" hidden="1">"c428"</definedName>
    <definedName name="IQ_FIN_DIV_DEBT_CURRENT" hidden="1">"c429"</definedName>
    <definedName name="IQ_FIN_DIV_DEBT_LT" hidden="1">"c430"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REV" hidden="1">"c437"</definedName>
    <definedName name="IQ_FINANCING_CASH" hidden="1">"c1405"</definedName>
    <definedName name="IQ_FINANCING_CASH_SUPPL" hidden="1">"c1406"</definedName>
    <definedName name="IQ_FINISHED_INV" hidden="1">"c438"</definedName>
    <definedName name="IQ_FIRST_YEAR_LIFE" hidden="1">"c439"</definedName>
    <definedName name="IQ_FISCAL_Q" hidden="1">"c440"</definedName>
    <definedName name="IQ_FISCAL_Y" hidden="1">"c441"</definedName>
    <definedName name="IQ_FIVE_PERCENT_OWNER" hidden="1">"c442"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OREIGN_DEP_IB" hidden="1">"c446"</definedName>
    <definedName name="IQ_FOREIGN_DEP_NON_IB" hidden="1">"c447"</definedName>
    <definedName name="IQ_FOREIGN_EXCHANGE" hidden="1">"c1376"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Y" hidden="1">1000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OODWILL_NET" hidden="1">"c1380"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DIVID" hidden="1">"c1446"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ROFIT" hidden="1">"c1378"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IGHPRICE" hidden="1">"c545"</definedName>
    <definedName name="IQ_HOMEOWNERS_WRITTEN" hidden="1">"c546"</definedName>
    <definedName name="IQ_IMPAIR_OIL" hidden="1">"c547"</definedName>
    <definedName name="IQ_IMPAIRMENT_GW" hidden="1">"c548"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S_ANNUITY_LIAB" hidden="1">"c563"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UR_RECEIV" hidden="1">"c1600"</definedName>
    <definedName name="IQ_INT_BORROW" hidden="1">"c583"</definedName>
    <definedName name="IQ_INT_DEPOSITS" hidden="1">"c584"</definedName>
    <definedName name="IQ_INT_DIV_INC" hidden="1">"c585"</definedName>
    <definedName name="IQ_INT_EXP_BR" hidden="1">"c586"</definedName>
    <definedName name="IQ_INT_EXP_COVERAGE" hidden="1">"c587"</definedName>
    <definedName name="IQ_INT_EXP_FIN" hidden="1">"c588"</definedName>
    <definedName name="IQ_INT_EXP_INS" hidden="1">"c589"</definedName>
    <definedName name="IQ_INT_EXP_LTD" hidden="1">"c2086"</definedName>
    <definedName name="IQ_INT_EXP_REIT" hidden="1">"c590"</definedName>
    <definedName name="IQ_INT_EXP_TOTAL" hidden="1">"c591"</definedName>
    <definedName name="IQ_INT_EXP_UTI" hidden="1">"c592"</definedName>
    <definedName name="IQ_INT_INC_BR" hidden="1">"c593"</definedName>
    <definedName name="IQ_INT_INC_FIN" hidden="1">"c594"</definedName>
    <definedName name="IQ_INT_INC_INVEST" hidden="1">"c595"</definedName>
    <definedName name="IQ_INT_INC_LOANS" hidden="1">"c596"</definedName>
    <definedName name="IQ_INT_INC_REIT" hidden="1">"c597"</definedName>
    <definedName name="IQ_INT_INC_TOTAL" hidden="1">"c598"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ANGIBLES_NET" hidden="1">"c1407"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V_10YR_ANN_GROWTH" hidden="1">"c1930"</definedName>
    <definedName name="IQ_INV_1YR_ANN_GROWTH" hidden="1">"c1925"</definedName>
    <definedName name="IQ_INV_2YR_ANN_GROWTH" hidden="1">"c1926"</definedName>
    <definedName name="IQ_INV_3YR_ANN_GROWTH" hidden="1">"c1927"</definedName>
    <definedName name="IQ_INV_5YR_ANN_GROWTH" hidden="1">"c1928"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PRD" hidden="1">"c644"</definedName>
    <definedName name="IQ_ISS_DEBT_NET" hidden="1">"c1391"</definedName>
    <definedName name="IQ_ISS_STOCK_NET" hidden="1">"c1601"</definedName>
    <definedName name="IQ_LAND" hidden="1">"c645"</definedName>
    <definedName name="IQ_LAST_SPLIT_DATE" hidden="1">"c2095"</definedName>
    <definedName name="IQ_LAST_SPLIT_FACTOR" hidden="1">"c2093"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GROWTH" hidden="1">"c1942"</definedName>
    <definedName name="IQ_LFCF_1YR_ANN_GROWTH" hidden="1">"c1937"</definedName>
    <definedName name="IQ_LFCF_2YR_ANN_GROWTH" hidden="1">"c1938"</definedName>
    <definedName name="IQ_LFCF_3YR_ANN_GROWTH" hidden="1">"c1939"</definedName>
    <definedName name="IQ_LFCF_5YR_ANN_GROWTH" hidden="1">"c1940"</definedName>
    <definedName name="IQ_LFCF_7YR_ANN_GROWTH" hidden="1">"c1941"</definedName>
    <definedName name="IQ_LFCF_MARGIN" hidden="1">"c1961"</definedName>
    <definedName name="IQ_LICENSED_POPS" hidden="1">"c2123"</definedName>
    <definedName name="IQ_LIFOR" hidden="1">"c655"</definedName>
    <definedName name="IQ_LL" hidden="1">"c656"</definedName>
    <definedName name="IQ_LOAN_LEASE_RECEIV" hidden="1">"c657"</definedName>
    <definedName name="IQ_LOAN_LOSS" hidden="1">"c1386"</definedName>
    <definedName name="IQ_LOAN_SERVICE_REV" hidden="1">"c658"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FOR_SALE" hidden="1">"c666"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LOSS_EXP" hidden="1">"c672"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MACHINERY" hidden="1">"c711"</definedName>
    <definedName name="IQ_MAINT_REPAIR" hidden="1">"c2087"</definedName>
    <definedName name="IQ_MARKETCAP" hidden="1">"c712"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M_ACCOUNT" hidden="1">"c743"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NET_CHANGE" hidden="1">"c749"</definedName>
    <definedName name="IQ_NET_DEBT" hidden="1">"c1584"</definedName>
    <definedName name="IQ_NET_DEBT_EBITDA" hidden="1">"c750"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TOTAL_DEPOSITS" hidden="1">"c779"</definedName>
    <definedName name="IQ_NET_RENTAL_EXP_FN" hidden="1">"c780"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MARGIN" hidden="1">"c794"</definedName>
    <definedName name="IQ_NI_NORM" hidden="1">"c1901"</definedName>
    <definedName name="IQ_NI_NORM_10YR_ANN_GROWTH" hidden="1">"c1960"</definedName>
    <definedName name="IQ_NI_NORM_1YR_ANN_GROWTH" hidden="1">"c1955"</definedName>
    <definedName name="IQ_NI_NORM_2YR_ANN_GROWTH" hidden="1">"c1956"</definedName>
    <definedName name="IQ_NI_NORM_3YR_ANN_GROWTH" hidden="1">"c1957"</definedName>
    <definedName name="IQ_NI_NORM_5YR_ANN_GROWTH" hidden="1">"c1958"</definedName>
    <definedName name="IQ_NI_NORM_7YR_ANN_GROWTH" hidden="1">"c1959"</definedName>
    <definedName name="IQ_NI_NORM_MARGIN" hidden="1">"c1964"</definedName>
    <definedName name="IQ_NI_SFAS" hidden="1">"c795"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UTIL_REV" hidden="1">"c2089"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CCUPY_EXP" hidden="1">"c839"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CLOSE_BALANCE_GAS" hidden="1">"c2049"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RESERVES_GAS" hidden="1">"c2053"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OIL" hidden="1">"c2032"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OIL" hidden="1">"c2035"</definedName>
    <definedName name="IQ_OG_PURCHASES_GAS" hidden="1">"c2045"</definedName>
    <definedName name="IQ_OG_PURCHASES_OIL" hidden="1">"c2033"</definedName>
    <definedName name="IQ_OG_REVISIONS_GAS" hidden="1">"c2042"</definedName>
    <definedName name="IQ_OG_REVISIONS_OIL" hidden="1">"c2030"</definedName>
    <definedName name="IQ_OG_SALES_IN_PLACE_GAS" hidden="1">"c2046"</definedName>
    <definedName name="IQ_OG_SALES_IN_PLACE_OIL" hidden="1">"c2034"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OIL_PRODUCTON" hidden="1">"c2059"</definedName>
    <definedName name="IQ_OG_UNDEVELOPED_RESERVES_GAS" hidden="1">"c2051"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NPRICE" hidden="1">"c848"</definedName>
    <definedName name="IQ_OPER_INC" hidden="1">"c849"</definedName>
    <definedName name="IQ_OPER_INC_BR" hidden="1">"c850"</definedName>
    <definedName name="IQ_OPER_INC_FIN" hidden="1">"c851"</definedName>
    <definedName name="IQ_OPER_INC_INS" hidden="1">"c852"</definedName>
    <definedName name="IQ_OPER_INC_MARGIN" hidden="1">"c1448"</definedName>
    <definedName name="IQ_OPER_INC_REIT" hidden="1">"c853"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ED" hidden="1">"c2116"</definedName>
    <definedName name="IQ_OPTIONS_ISSUED" hidden="1">"c857"</definedName>
    <definedName name="IQ_ORDER_BACKLOG" hidden="1">"c2090"</definedName>
    <definedName name="IQ_OTHER_ADJUST_GROSS_LOANS" hidden="1">"c859"</definedName>
    <definedName name="IQ_OTHER_ASSETS" hidden="1">"c860"</definedName>
    <definedName name="IQ_OTHER_ASSETS_BNK" hidden="1">"c861"</definedName>
    <definedName name="IQ_OTHER_ASSETS_BR" hidden="1">"c862"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URRENT_ASSETS" hidden="1">"c1403"</definedName>
    <definedName name="IQ_OTHER_CURRENT_LIAB" hidden="1">"c1404"</definedName>
    <definedName name="IQ_OTHER_DEP" hidden="1">"c885"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OANS" hidden="1">"c945"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TOTAL" hidden="1">"c954"</definedName>
    <definedName name="IQ_OTHER_NON_INT_INC" hidden="1">"c955"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UTSTANDING_BS_DATE" hidden="1">"c2128"</definedName>
    <definedName name="IQ_OUTSTANDING_FILING_DATE" hidden="1">"c2127"</definedName>
    <definedName name="IQ_PART_TIME" hidden="1">"c1024"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RATIO" hidden="1">"c1610"</definedName>
    <definedName name="IQ_PENSION" hidden="1">"c1031"</definedName>
    <definedName name="IQ_PERIODDATE" hidden="1">"c1414"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L" hidden="1">"c2114"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RE_OPEN_COST" hidden="1">"c1040"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ICE_OVER_BVPS" hidden="1">"c1412"</definedName>
    <definedName name="IQ_PRICE_OVER_LTM_EPS" hidden="1">"c1413"</definedName>
    <definedName name="IQ_PRICEDATE" hidden="1">"c1069"</definedName>
    <definedName name="IQ_PRICING_DATE" hidden="1">"c1613"</definedName>
    <definedName name="IQ_PRIMARY_INDUSTRY" hidden="1">"c1070"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D_EXP" hidden="1">"c1090"</definedName>
    <definedName name="IQ_RD_EXP_FN" hidden="1">"c1091"</definedName>
    <definedName name="IQ_RE" hidden="1">"c1092"</definedName>
    <definedName name="IQ_REAL_ESTATE" hidden="1">"c1093"</definedName>
    <definedName name="IQ_REAL_ESTATE_ASSETS" hidden="1">"c1094"</definedName>
    <definedName name="IQ_REDEEM_PREF_STOCK" hidden="1">"c1417"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NTAL_REV" hidden="1">"c1101"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TAIL_AVG_STORE_SIZE_GROSS" hidden="1">"c2066"</definedName>
    <definedName name="IQ_RETAIL_AVG_STORE_SIZE_NET" hidden="1">"c2067"</definedName>
    <definedName name="IQ_RETAIL_CLOSED_STORES" hidden="1">"c2063"</definedName>
    <definedName name="IQ_RETAIL_OPENED_STORES" hidden="1">"c2062"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Q_FOOTAGE" hidden="1">"c2064"</definedName>
    <definedName name="IQ_RETAIL_STORE_SELLING_AREA" hidden="1">"c2065"</definedName>
    <definedName name="IQ_RETAIL_TOTAL_STORES" hidden="1">"c2061"</definedName>
    <definedName name="IQ_RETAINED_EARN" hidden="1">"c1420"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S" hidden="1">"c1121"</definedName>
    <definedName name="IQ_RETURN_INVESTMENT" hidden="1">"c1421"</definedName>
    <definedName name="IQ_REV" hidden="1">"c1122"</definedName>
    <definedName name="IQ_REV_BEFORE_LL" hidden="1">"c1123"</definedName>
    <definedName name="IQ_REV_UTI" hidden="1">"c1125"</definedName>
    <definedName name="IQ_REVENUE" hidden="1">"c1422"</definedName>
    <definedName name="IQ_SALARY" hidden="1">"c1130"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ME_STORE" hidden="1">"c1149"</definedName>
    <definedName name="IQ_SAVING_DEP" hidden="1">"c1150"</definedName>
    <definedName name="IQ_SECUR_RECEIV" hidden="1">"c1151"</definedName>
    <definedName name="IQ_SECURITY_BORROW" hidden="1">"c1152"</definedName>
    <definedName name="IQ_SECURITY_OWN" hidden="1">"c1153"</definedName>
    <definedName name="IQ_SECURITY_RESELL" hidden="1">"c1154"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UTORY_SURPLUS" hidden="1">"c1201"</definedName>
    <definedName name="IQ_STOCK_BASED" hidden="1">"c1202"</definedName>
    <definedName name="IQ_STOCK_BASED_CF" hidden="1">"c1203"</definedName>
    <definedName name="IQ_STRIKE_PRICE_ISSUED" hidden="1">"c1645"</definedName>
    <definedName name="IQ_STRIKE_PRICE_OS" hidden="1">"c1646"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VA" hidden="1">"c1214"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GROWTH" hidden="1">"c1936"</definedName>
    <definedName name="IQ_TBV_1YR_ANN_GROWTH" hidden="1">"c1931"</definedName>
    <definedName name="IQ_TBV_2YR_ANN_GROWTH" hidden="1">"c1932"</definedName>
    <definedName name="IQ_TBV_3YR_ANN_GROWTH" hidden="1">"c1933"</definedName>
    <definedName name="IQ_TBV_5YR_ANN_GROWTH" hidden="1">"c1934"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V" hidden="1">"c1219"</definedName>
    <definedName name="IQ_TEV_EBIT" hidden="1">"c1220"</definedName>
    <definedName name="IQ_TEV_EBIT_AVG" hidden="1">"c1221"</definedName>
    <definedName name="IQ_TEV_EBITDA" hidden="1">"c1222"</definedName>
    <definedName name="IQ_TEV_EBITDA_AVG" hidden="1">"c1223"</definedName>
    <definedName name="IQ_TEV_EBITDA_FWD" hidden="1">"c1224"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IER_ONE_RATIO" hidden="1">"c1229"</definedName>
    <definedName name="IQ_TIME_DEP" hidden="1">"c1230"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VG_CE_TOTAL_AVG_ASSETS" hidden="1">"c1241"</definedName>
    <definedName name="IQ_TOTAL_AVG_EQUITY_TOTAL_AVG_ASSETS" hidden="1">"c1242"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QUITY" hidden="1">"c1250"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POSITS" hidden="1">"c1265"</definedName>
    <definedName name="IQ_TOTAL_DIV_PAID_CF" hidden="1">"c1266"</definedName>
    <definedName name="IQ_TOTAL_EMPLOYEE" hidden="1">"c1522"</definedName>
    <definedName name="IQ_TOTAL_EMPLOYEES" hidden="1">"c1522"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EXP" hidden="1">"c1291"</definedName>
    <definedName name="IQ_TOTAL_PENSION_OBLIGATION" hidden="1">"c1292"</definedName>
    <definedName name="IQ_TOTAL_PROVED_RESERVES_OIL" hidden="1">"c2040"</definedName>
    <definedName name="IQ_TOTAL_RECEIV" hidden="1">"c1293"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SPECIAL" hidden="1">"c1618"</definedName>
    <definedName name="IQ_TOTAL_ST_BORROW" hidden="1">"c1424"</definedName>
    <definedName name="IQ_TOTAL_SUBS" hidden="1">"c2119"</definedName>
    <definedName name="IQ_TOTAL_UNUSUAL" hidden="1">"c1508"</definedName>
    <definedName name="IQ_TRADE_AR" hidden="1">"c1345"</definedName>
    <definedName name="IQ_TRADE_PRINCIPAL" hidden="1">"c1309"</definedName>
    <definedName name="IQ_TRADING_ASSETS" hidden="1">"c1310"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UST_INC" hidden="1">"c1319"</definedName>
    <definedName name="IQ_TRUST_PREF" hidden="1">"c1320"</definedName>
    <definedName name="IQ_UFCF_10YR_ANN_GROWTH" hidden="1">"c1948"</definedName>
    <definedName name="IQ_UFCF_1YR_ANN_GROWTH" hidden="1">"c1943"</definedName>
    <definedName name="IQ_UFCF_2YR_ANN_GROWTH" hidden="1">"c1944"</definedName>
    <definedName name="IQ_UFCF_3YR_ANN_GROWTH" hidden="1">"c1945"</definedName>
    <definedName name="IQ_UFCF_5YR_ANN_GROWTH" hidden="1">"c1946"</definedName>
    <definedName name="IQ_UFCF_7YR_ANN_GROWTH" hidden="1">"c1947"</definedName>
    <definedName name="IQ_UFCF_MARGIN" hidden="1">"c1962"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LEVERED_FCF" hidden="1">"c1908"</definedName>
    <definedName name="IQ_UNPAID_CLAIMS" hidden="1">"c1330"</definedName>
    <definedName name="IQ_UNREALIZED_GAIN" hidden="1">"c1619"</definedName>
    <definedName name="IQ_UNUSUAL_EXP" hidden="1">"c1456"</definedName>
    <definedName name="IQ_US_GAAP" hidden="1">"c1331"</definedName>
    <definedName name="IQ_UTIL_PPE_NET" hidden="1">"c1620"</definedName>
    <definedName name="IQ_UTIL_REV" hidden="1">"c2091"</definedName>
    <definedName name="IQ_UV_PENSION_LIAB" hidden="1">"c1332"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UME" hidden="1">"c1333"</definedName>
    <definedName name="IQ_WEIGHTED_AVG_PRICE" hidden="1">"c1334"</definedName>
    <definedName name="IQ_WIP_INV" hidden="1">"c1335"</definedName>
    <definedName name="IQ_WORKMEN_WRITTEN" hidden="1">"c1336"</definedName>
    <definedName name="IQ_XDIV_DATE" hidden="1">"c2104"</definedName>
    <definedName name="IQ_YEARHIGH" hidden="1">"c1337"</definedName>
    <definedName name="IQ_YEARLOW" hidden="1">"c1338"</definedName>
    <definedName name="IQ_YTD" hidden="1">3000</definedName>
    <definedName name="IQ_Z_SCORE" hidden="1">"c1339"</definedName>
  </definedNames>
  <calcPr calcId="144525" calcMode="autoNoTable" iterate="1"/>
</workbook>
</file>

<file path=xl/calcChain.xml><?xml version="1.0" encoding="utf-8"?>
<calcChain xmlns="http://schemas.openxmlformats.org/spreadsheetml/2006/main">
  <c r="D47" i="2" l="1"/>
  <c r="C42" i="2"/>
  <c r="C43" i="2" s="1"/>
  <c r="C41" i="2"/>
  <c r="C38" i="2"/>
  <c r="C39" i="2" s="1"/>
  <c r="C35" i="2"/>
  <c r="C36" i="2" s="1"/>
  <c r="C32" i="2"/>
  <c r="E31" i="2"/>
  <c r="E47" i="2" s="1"/>
  <c r="D31" i="2"/>
  <c r="C31" i="2"/>
  <c r="C42" i="1"/>
  <c r="C41" i="1"/>
  <c r="C38" i="1"/>
  <c r="C35" i="1"/>
  <c r="C32" i="1"/>
  <c r="C31" i="1"/>
  <c r="F31" i="2" l="1"/>
  <c r="C8" i="1"/>
  <c r="C12" i="1" s="1"/>
  <c r="C11" i="1"/>
  <c r="F47" i="2" l="1"/>
  <c r="G31" i="2"/>
  <c r="C39" i="1"/>
  <c r="C36" i="1"/>
  <c r="D48" i="1"/>
  <c r="C43" i="1"/>
  <c r="H31" i="2" l="1"/>
  <c r="G47" i="2"/>
  <c r="C18" i="1"/>
  <c r="C26" i="1" s="1"/>
  <c r="D32" i="1"/>
  <c r="I31" i="2" l="1"/>
  <c r="H47" i="2"/>
  <c r="E32" i="1"/>
  <c r="E38" i="1" s="1"/>
  <c r="D38" i="1"/>
  <c r="D35" i="1"/>
  <c r="D31" i="1"/>
  <c r="J31" i="2" l="1"/>
  <c r="J47" i="2" s="1"/>
  <c r="I47" i="2"/>
  <c r="D50" i="1"/>
  <c r="D41" i="1" s="1"/>
  <c r="F32" i="1"/>
  <c r="F38" i="1" s="1"/>
  <c r="E35" i="1"/>
  <c r="E31" i="1"/>
  <c r="D47" i="1"/>
  <c r="E50" i="1" l="1"/>
  <c r="E41" i="1" s="1"/>
  <c r="D51" i="1"/>
  <c r="F35" i="1"/>
  <c r="G32" i="1"/>
  <c r="G38" i="1" s="1"/>
  <c r="F31" i="1"/>
  <c r="E47" i="1"/>
  <c r="J54" i="1" l="1"/>
  <c r="G35" i="1"/>
  <c r="H32" i="1"/>
  <c r="H38" i="1" s="1"/>
  <c r="D42" i="1"/>
  <c r="D43" i="1" s="1"/>
  <c r="E48" i="1"/>
  <c r="E51" i="1" s="1"/>
  <c r="F50" i="1"/>
  <c r="F41" i="1" s="1"/>
  <c r="G50" i="1" s="1"/>
  <c r="G41" i="1" s="1"/>
  <c r="G31" i="1"/>
  <c r="F47" i="1"/>
  <c r="H50" i="1" l="1"/>
  <c r="H41" i="1" s="1"/>
  <c r="H35" i="1"/>
  <c r="I32" i="1"/>
  <c r="I38" i="1" s="1"/>
  <c r="F48" i="1"/>
  <c r="F51" i="1" s="1"/>
  <c r="E42" i="1"/>
  <c r="E43" i="1" s="1"/>
  <c r="H31" i="1"/>
  <c r="G47" i="1"/>
  <c r="J32" i="1"/>
  <c r="I35" i="1" l="1"/>
  <c r="I50" i="1"/>
  <c r="I41" i="1" s="1"/>
  <c r="G48" i="1"/>
  <c r="G51" i="1" s="1"/>
  <c r="F42" i="1"/>
  <c r="F43" i="1" s="1"/>
  <c r="J35" i="1"/>
  <c r="J38" i="1"/>
  <c r="I31" i="1"/>
  <c r="H47" i="1"/>
  <c r="J50" i="1" l="1"/>
  <c r="J41" i="1" s="1"/>
  <c r="H48" i="1"/>
  <c r="H51" i="1" s="1"/>
  <c r="G42" i="1"/>
  <c r="G43" i="1" s="1"/>
  <c r="J55" i="1" s="1"/>
  <c r="J56" i="1" s="1"/>
  <c r="J59" i="1" s="1"/>
  <c r="J60" i="1" s="1"/>
  <c r="J31" i="1"/>
  <c r="J47" i="1" s="1"/>
  <c r="I47" i="1"/>
  <c r="I48" i="1" l="1"/>
  <c r="I51" i="1" s="1"/>
  <c r="H42" i="1"/>
  <c r="H43" i="1" s="1"/>
  <c r="J48" i="1" l="1"/>
  <c r="J51" i="1" s="1"/>
  <c r="J42" i="1" s="1"/>
  <c r="J43" i="1" s="1"/>
  <c r="I42" i="1"/>
  <c r="I43" i="1" s="1"/>
</calcChain>
</file>

<file path=xl/sharedStrings.xml><?xml version="1.0" encoding="utf-8"?>
<sst xmlns="http://schemas.openxmlformats.org/spreadsheetml/2006/main" count="125" uniqueCount="57">
  <si>
    <t>LBO Assumptions</t>
  </si>
  <si>
    <t>Current Share Price</t>
  </si>
  <si>
    <t>Fully Diluted Shares Outstanding</t>
  </si>
  <si>
    <t>Net Debt</t>
  </si>
  <si>
    <t>Enterprise Value</t>
  </si>
  <si>
    <t>LTM EBITDA</t>
  </si>
  <si>
    <t>EBITDA</t>
  </si>
  <si>
    <t>EBITDA multiple in exit year</t>
  </si>
  <si>
    <t>Questions:</t>
  </si>
  <si>
    <r>
      <t>1.</t>
    </r>
    <r>
      <rPr>
        <sz val="10"/>
        <color indexed="8"/>
        <rFont val="Arial"/>
        <family val="2"/>
      </rPr>
      <t xml:space="preserve">What is the implied Enterprise Value in the exit year? </t>
    </r>
  </si>
  <si>
    <r>
      <t>2.</t>
    </r>
    <r>
      <rPr>
        <sz val="10"/>
        <color indexed="8"/>
        <rFont val="Arial"/>
        <family val="2"/>
      </rPr>
      <t>What is the implied Equity Value at the exit year?</t>
    </r>
  </si>
  <si>
    <t>Leveraged Buyout Analysis for Company XYZ</t>
  </si>
  <si>
    <t>Current Date</t>
  </si>
  <si>
    <t>Exit Date</t>
  </si>
  <si>
    <t>Revenue</t>
  </si>
  <si>
    <t>Revenue Growth Rate (%)</t>
  </si>
  <si>
    <t>EBITDA Margin (%)</t>
  </si>
  <si>
    <t>Projected Annual Forecast</t>
  </si>
  <si>
    <t>Select Operating and Financial Data</t>
  </si>
  <si>
    <t>Cash</t>
  </si>
  <si>
    <t>Debt</t>
  </si>
  <si>
    <t>Comments</t>
  </si>
  <si>
    <t>Debt Schedule</t>
  </si>
  <si>
    <t>LBO Debt, Beginning of Period</t>
  </si>
  <si>
    <t>From Debt Schedule below</t>
  </si>
  <si>
    <t>LBO Debt Capacity (Net debt/EBITDA)</t>
  </si>
  <si>
    <t>Enterprise Value = Mkt cap + net debt</t>
  </si>
  <si>
    <t>Generally assumed to be the same as the entry multiple</t>
  </si>
  <si>
    <t>Financial Sponsor Required Equity Return</t>
  </si>
  <si>
    <t>Higher required return due to increased debt and riskiness</t>
  </si>
  <si>
    <t>Based on current debt market conditions</t>
  </si>
  <si>
    <t>FCF Margin (%)</t>
  </si>
  <si>
    <t>LBO Debt, End of Period</t>
  </si>
  <si>
    <t xml:space="preserve"> - Required paydown</t>
  </si>
  <si>
    <t>Free cash flow after required debt paydown</t>
  </si>
  <si>
    <t>Minimum cash balance</t>
  </si>
  <si>
    <t>Company must maintain a minimum cash balance for a "rainy day"</t>
  </si>
  <si>
    <t xml:space="preserve"> - Optional paydown (after min cash balance)</t>
  </si>
  <si>
    <t>Excess cash on hand or generated throughout the year can be used to pay down debt</t>
  </si>
  <si>
    <t>Assumed to remain constant with revenues for simplicity</t>
  </si>
  <si>
    <t>Net Debt = Debt - Cash</t>
  </si>
  <si>
    <t>EV / EBITDA multiple</t>
  </si>
  <si>
    <t>Current Net Debt</t>
  </si>
  <si>
    <r>
      <t>3.</t>
    </r>
    <r>
      <rPr>
        <sz val="10"/>
        <color indexed="8"/>
        <rFont val="Arial"/>
        <family val="2"/>
      </rPr>
      <t>What is the maximum amount financial sponsors can invest in this company?</t>
    </r>
  </si>
  <si>
    <r>
      <t>1.</t>
    </r>
    <r>
      <rPr>
        <sz val="10"/>
        <color indexed="8"/>
        <rFont val="Arial"/>
        <family val="2"/>
      </rPr>
      <t>How much do sponsors have to acquire this company and pay off it's debt?</t>
    </r>
  </si>
  <si>
    <r>
      <t>3.</t>
    </r>
    <r>
      <rPr>
        <sz val="10"/>
        <color indexed="8"/>
        <rFont val="Arial"/>
        <family val="2"/>
      </rPr>
      <t>Given XYZ’s market trading level, is an LBO likely?</t>
    </r>
  </si>
  <si>
    <t>Beginning cash balance plus change in cash over the period</t>
  </si>
  <si>
    <t>Current date and exit date assumed to be Dec 31 for simplicity</t>
  </si>
  <si>
    <t>LTM Debt * LBO Debt Capacity</t>
  </si>
  <si>
    <t>Yes; 33% premium</t>
  </si>
  <si>
    <t>Current Debt</t>
  </si>
  <si>
    <t>Current Cash</t>
  </si>
  <si>
    <t>Market cap</t>
  </si>
  <si>
    <t>LTM Revenue</t>
  </si>
  <si>
    <t>Free cash flows after debt paydown</t>
  </si>
  <si>
    <r>
      <t>2.</t>
    </r>
    <r>
      <rPr>
        <sz val="10"/>
        <color indexed="8"/>
        <rFont val="Arial"/>
        <family val="2"/>
      </rPr>
      <t>What is the highest purchase price the sponsors would be willing to pay for XYZ shares today?</t>
    </r>
  </si>
  <si>
    <t>Assumed to be $1,000 per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</si>
</sst>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0">
    <numFmt numFmtId="7" formatCode="&quot;$&quot;#,##0.00_);\(&quot;$&quot;#,##0.00\)"/>
    <numFmt numFmtId="44" formatCode="_(&quot;$&quot;* #,##0.00_);_(&quot;$&quot;* \(#,##0.00\);_(&quot;$&quot;* &quot;-&quot;??_);_(@_)"/>
    <numFmt numFmtId="164" formatCode="_(* #,##0.0_);_(* \(#,##0.0\);_(* &quot;-&quot;?_);_(@_)"/>
    <numFmt numFmtId="165" formatCode="0.0\x"/>
    <numFmt numFmtId="166" formatCode="[&gt;1]&quot;10Q: &quot;0&quot; qtrs&quot;;&quot;10Q: &quot;0&quot; qtr&quot;"/>
    <numFmt numFmtId="167" formatCode="_(#,##0\ \b\p_);_(\(#,##0\ \b\p\);&quot;-&quot;?;_(@_)"/>
    <numFmt numFmtId="168" formatCode="#,##0.0"/>
    <numFmt numFmtId="169" formatCode="#,##0.0_);\(#,##0.0\);&quot;-&quot;?"/>
    <numFmt numFmtId="170" formatCode="#,##0.00_);\(#,##0.00\);&quot;-&quot;?"/>
    <numFmt numFmtId="171" formatCode="&quot;$&quot;#,##0.00_);[Red]\(&quot;$&quot;#,##0.00\);&quot;--  &quot;;_(@_)"/>
    <numFmt numFmtId="172" formatCode="[$-409]h:mm:ss\ AM/PM"/>
    <numFmt numFmtId="173" formatCode="&quot;$&quot;#,##0.0_);\(&quot;$&quot;#,##0.0\);&quot;$&quot;&quot;-&quot;?"/>
    <numFmt numFmtId="174" formatCode="&quot;$&quot;#,##0.00_);\(&quot;$&quot;#,##0.00\);&quot;$&quot;&quot;-&quot;?"/>
    <numFmt numFmtId="175" formatCode="mm/dd/yy;@"/>
    <numFmt numFmtId="176" formatCode="mmm\-dd\-yy"/>
    <numFmt numFmtId="177" formatCode="mmm\-dd\-yyyy"/>
    <numFmt numFmtId="178" formatCode="mmm\-d\-yyyy"/>
    <numFmt numFmtId="179" formatCode="mmm\-yyyy"/>
    <numFmt numFmtId="180" formatCode="#,##0.0_);[Red]\(#,##0.0\);&quot;--  &quot;"/>
    <numFmt numFmtId="181" formatCode="#,##0.0_);[Red]\(#,##0.0\)"/>
    <numFmt numFmtId="182" formatCode="#,##0.000_);[Red]\(#,##0.000\)"/>
    <numFmt numFmtId="183" formatCode="#,##0.00&quot;x&quot;_);[Red]\(#,##0.00&quot;x&quot;\)"/>
    <numFmt numFmtId="184" formatCode="&quot;$&quot;#,##0.00"/>
    <numFmt numFmtId="185" formatCode="#,##0.0%_);\(#,##0.0%\)"/>
    <numFmt numFmtId="186" formatCode="#,##0.00%_);\(#,##0.00%\)"/>
    <numFmt numFmtId="187" formatCode="#,##0.0%_);[Red]\(#,##0.0%\)"/>
    <numFmt numFmtId="188" formatCode="#,##0.00%_);[Red]\(#,##0.00%\)"/>
    <numFmt numFmtId="189" formatCode="0.00\x"/>
    <numFmt numFmtId="190" formatCode="0.0"/>
    <numFmt numFmtId="191" formatCode="#,##0.00\x_);\(#,##0.00\x\);&quot;-&quot;?"/>
    <numFmt numFmtId="192" formatCode="0.0&quot; years&quot;"/>
    <numFmt numFmtId="193" formatCode="#,##0.0_);\(#,##0.0\);@_)"/>
    <numFmt numFmtId="194" formatCode="#,##0.0_);\(#,##0.0\);\-_);@_)"/>
    <numFmt numFmtId="195" formatCode="0.0%_);\(0.0%\);@_)"/>
    <numFmt numFmtId="196" formatCode="0000\A"/>
    <numFmt numFmtId="197" formatCode="0000\E"/>
    <numFmt numFmtId="198" formatCode="#,##0.0_);\(#,##0.0\)"/>
    <numFmt numFmtId="199" formatCode="#,##0.000_);\(#,##0.000\)"/>
    <numFmt numFmtId="200" formatCode="&quot;$&quot;#,##0.00_);\(&quot;$&quot;#,##0.00\);@_)"/>
    <numFmt numFmtId="201" formatCode="0%_);\(0%\);@_)"/>
  </numFmts>
  <fonts count="26" x14ac:knownFonts="1">
    <font>
      <sz val="10"/>
      <name val="Arial"/>
      <family val="2"/>
    </font>
    <font>
      <sz val="10"/>
      <name val="Arial"/>
      <family val="2"/>
    </font>
    <font>
      <b/>
      <sz val="10"/>
      <color indexed="9"/>
      <name val="Arial"/>
      <family val="2"/>
    </font>
    <font>
      <u/>
      <sz val="10"/>
      <name val="Arial"/>
      <family val="2"/>
    </font>
    <font>
      <sz val="10"/>
      <color indexed="8"/>
      <name val="Arial"/>
      <family val="2"/>
    </font>
    <font>
      <b/>
      <sz val="8"/>
      <name val="Arial"/>
      <family val="2"/>
    </font>
    <font>
      <sz val="9"/>
      <name val="Trebuchet MS"/>
      <family val="2"/>
    </font>
    <font>
      <sz val="8"/>
      <name val="Arial"/>
      <family val="2"/>
    </font>
    <font>
      <sz val="10"/>
      <name val="Trebuchet MS"/>
      <family val="2"/>
    </font>
    <font>
      <sz val="10"/>
      <color indexed="12"/>
      <name val="Times New Roman"/>
      <family val="1"/>
    </font>
    <font>
      <sz val="9"/>
      <color indexed="12"/>
      <name val="Trebuchet MS"/>
      <family val="2"/>
    </font>
    <font>
      <sz val="8"/>
      <color indexed="12"/>
      <name val="Arial"/>
      <family val="2"/>
    </font>
    <font>
      <sz val="10"/>
      <name val="Times New Roman"/>
      <family val="1"/>
    </font>
    <font>
      <i/>
      <sz val="10"/>
      <name val="Times New Roman"/>
      <family val="1"/>
    </font>
    <font>
      <i/>
      <sz val="8"/>
      <name val="Arial"/>
      <family val="2"/>
    </font>
    <font>
      <sz val="8"/>
      <color indexed="10"/>
      <name val="Arial"/>
      <family val="2"/>
    </font>
    <font>
      <sz val="10"/>
      <color rgb="FF0000FF"/>
      <name val="Arial"/>
      <family val="2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i/>
      <sz val="10"/>
      <name val="Arial"/>
      <family val="2"/>
    </font>
    <font>
      <sz val="20"/>
      <name val="Arial"/>
      <family val="2"/>
    </font>
    <font>
      <b/>
      <sz val="10"/>
      <color rgb="FF000000"/>
      <name val="Arial"/>
      <family val="2"/>
    </font>
    <font>
      <b/>
      <sz val="10"/>
      <name val="Arial"/>
      <family val="2"/>
    </font>
    <font>
      <b/>
      <u/>
      <sz val="10"/>
      <color theme="1"/>
      <name val="Arial"/>
      <family val="2"/>
    </font>
    <font>
      <sz val="7"/>
      <name val="Arial"/>
      <family val="2"/>
    </font>
    <font>
      <sz val="7"/>
      <color rgb="FF0000FF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1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9">
    <xf numFmtId="0" fontId="0" fillId="0" borderId="0"/>
    <xf numFmtId="0" fontId="1" fillId="0" borderId="0"/>
    <xf numFmtId="166" fontId="5" fillId="0" borderId="0" applyFill="0" applyBorder="0" applyAlignment="0" applyProtection="0">
      <alignment horizontal="right"/>
    </xf>
    <xf numFmtId="167" fontId="6" fillId="0" borderId="0" applyFont="0" applyFill="0" applyBorder="0" applyAlignment="0" applyProtection="0">
      <alignment horizontal="right"/>
    </xf>
    <xf numFmtId="168" fontId="6" fillId="3" borderId="0" applyFont="0" applyFill="0" applyBorder="0" applyAlignment="0" applyProtection="0"/>
    <xf numFmtId="169" fontId="6" fillId="0" borderId="0" applyFont="0" applyFill="0" applyBorder="0" applyAlignment="0" applyProtection="0"/>
    <xf numFmtId="170" fontId="6" fillId="0" borderId="0" applyFont="0" applyFill="0" applyBorder="0" applyAlignment="0" applyProtection="0">
      <alignment horizontal="left" indent="1"/>
    </xf>
    <xf numFmtId="171" fontId="7" fillId="0" borderId="3" applyFont="0" applyFill="0" applyBorder="0" applyAlignment="0" applyProtection="0"/>
    <xf numFmtId="172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74" fontId="6" fillId="3" borderId="0" applyFont="0" applyFill="0" applyBorder="0" applyAlignment="0" applyProtection="0"/>
    <xf numFmtId="44" fontId="1" fillId="0" borderId="0" applyFont="0" applyFill="0" applyBorder="0" applyAlignment="0" applyProtection="0"/>
    <xf numFmtId="15" fontId="8" fillId="0" borderId="0" applyFont="0" applyFill="0" applyBorder="0" applyAlignment="0" applyProtection="0"/>
    <xf numFmtId="175" fontId="9" fillId="0" borderId="0" applyFont="0" applyFill="0" applyBorder="0" applyAlignment="0" applyProtection="0">
      <alignment horizontal="left"/>
    </xf>
    <xf numFmtId="17" fontId="10" fillId="0" borderId="0" applyFont="0" applyFill="0" applyBorder="0" applyAlignment="0" applyProtection="0">
      <alignment horizontal="right"/>
    </xf>
    <xf numFmtId="176" fontId="5" fillId="0" borderId="0" applyFont="0" applyFill="0" applyBorder="0" applyAlignment="0" applyProtection="0"/>
    <xf numFmtId="177" fontId="7" fillId="0" borderId="0" applyFont="0" applyFill="0" applyBorder="0" applyAlignment="0" applyProtection="0"/>
    <xf numFmtId="178" fontId="11" fillId="4" borderId="4" applyFont="0" applyFill="0" applyBorder="0" applyAlignment="0" applyProtection="0"/>
    <xf numFmtId="179" fontId="5" fillId="0" borderId="2" applyFont="0" applyFill="0" applyBorder="0" applyAlignment="0" applyProtection="0"/>
    <xf numFmtId="14" fontId="5" fillId="0" borderId="2" applyFont="0" applyFill="0" applyBorder="0" applyAlignment="0" applyProtection="0"/>
    <xf numFmtId="180" fontId="7" fillId="0" borderId="0" applyFont="0" applyFill="0" applyBorder="0" applyAlignment="0" applyProtection="0">
      <alignment horizontal="right"/>
    </xf>
    <xf numFmtId="37" fontId="11" fillId="5" borderId="0" applyFont="0" applyFill="0" applyBorder="0" applyAlignment="0" applyProtection="0"/>
    <xf numFmtId="181" fontId="1" fillId="0" borderId="0" applyFont="0" applyFill="0" applyBorder="0" applyAlignment="0"/>
    <xf numFmtId="182" fontId="7" fillId="0" borderId="0" applyFont="0" applyFill="0" applyBorder="0" applyAlignment="0"/>
    <xf numFmtId="172" fontId="7" fillId="0" borderId="0" applyFont="0" applyFill="0" applyBorder="0" applyAlignment="0"/>
    <xf numFmtId="0" fontId="12" fillId="0" borderId="0"/>
    <xf numFmtId="0" fontId="1" fillId="0" borderId="0"/>
    <xf numFmtId="183" fontId="7" fillId="0" borderId="0" applyFont="0" applyFill="0" applyBorder="0" applyAlignment="0" applyProtection="0"/>
    <xf numFmtId="184" fontId="12" fillId="0" borderId="0" applyFont="0" applyFill="0" applyBorder="0" applyAlignment="0" applyProtection="0"/>
    <xf numFmtId="185" fontId="13" fillId="0" borderId="0" applyFont="0" applyFill="0" applyBorder="0" applyAlignment="0" applyProtection="0">
      <alignment horizontal="right"/>
    </xf>
    <xf numFmtId="186" fontId="12" fillId="0" borderId="0" applyFont="0" applyFill="0" applyBorder="0" applyAlignment="0" applyProtection="0">
      <alignment horizontal="right"/>
    </xf>
    <xf numFmtId="187" fontId="14" fillId="4" borderId="5" applyFill="0" applyBorder="0" applyAlignment="0" applyProtection="0">
      <alignment horizontal="right"/>
      <protection locked="0"/>
    </xf>
    <xf numFmtId="188" fontId="14" fillId="6" borderId="0" applyFill="0" applyBorder="0" applyAlignment="0" applyProtection="0">
      <protection hidden="1"/>
    </xf>
    <xf numFmtId="9" fontId="1" fillId="0" borderId="0" applyFont="0" applyFill="0" applyBorder="0" applyAlignment="0" applyProtection="0"/>
    <xf numFmtId="181" fontId="15" fillId="0" borderId="0" applyNumberFormat="0" applyFill="0" applyBorder="0" applyAlignment="0" applyProtection="0">
      <alignment horizontal="left"/>
    </xf>
    <xf numFmtId="189" fontId="7" fillId="0" borderId="0" applyFont="0" applyFill="0" applyBorder="0" applyAlignment="0" applyProtection="0">
      <alignment horizontal="right"/>
    </xf>
    <xf numFmtId="190" fontId="6" fillId="0" borderId="0" applyFont="0" applyFill="0" applyBorder="0" applyAlignment="0" applyProtection="0"/>
    <xf numFmtId="191" fontId="6" fillId="0" borderId="0" applyFont="0" applyFill="0" applyBorder="0" applyAlignment="0" applyProtection="0">
      <alignment horizontal="right"/>
    </xf>
    <xf numFmtId="192" fontId="7" fillId="0" borderId="0" applyFont="0" applyFill="0" applyBorder="0" applyAlignment="0"/>
  </cellStyleXfs>
  <cellXfs count="66">
    <xf numFmtId="0" fontId="0" fillId="0" borderId="0" xfId="0"/>
    <xf numFmtId="0" fontId="0" fillId="0" borderId="1" xfId="0" applyBorder="1"/>
    <xf numFmtId="0" fontId="1" fillId="0" borderId="0" xfId="0" applyFont="1"/>
    <xf numFmtId="0" fontId="2" fillId="2" borderId="2" xfId="1" applyFont="1" applyFill="1" applyBorder="1"/>
    <xf numFmtId="0" fontId="3" fillId="0" borderId="0" xfId="0" applyFont="1"/>
    <xf numFmtId="164" fontId="0" fillId="0" borderId="0" xfId="0" applyNumberFormat="1"/>
    <xf numFmtId="165" fontId="0" fillId="0" borderId="0" xfId="0" applyNumberFormat="1"/>
    <xf numFmtId="0" fontId="1" fillId="0" borderId="0" xfId="0" applyFont="1" applyAlignment="1">
      <alignment horizontal="left" readingOrder="1"/>
    </xf>
    <xf numFmtId="0" fontId="16" fillId="7" borderId="0" xfId="0" applyNumberFormat="1" applyFont="1" applyFill="1"/>
    <xf numFmtId="7" fontId="16" fillId="7" borderId="0" xfId="0" applyNumberFormat="1" applyFont="1" applyFill="1"/>
    <xf numFmtId="164" fontId="16" fillId="7" borderId="0" xfId="0" applyNumberFormat="1" applyFont="1" applyFill="1"/>
    <xf numFmtId="165" fontId="16" fillId="7" borderId="0" xfId="0" applyNumberFormat="1" applyFont="1" applyFill="1"/>
    <xf numFmtId="0" fontId="16" fillId="0" borderId="0" xfId="0" applyNumberFormat="1" applyFont="1" applyFill="1"/>
    <xf numFmtId="0" fontId="0" fillId="0" borderId="0" xfId="0" applyFont="1"/>
    <xf numFmtId="193" fontId="16" fillId="0" borderId="0" xfId="0" applyNumberFormat="1" applyFont="1" applyFill="1"/>
    <xf numFmtId="195" fontId="16" fillId="0" borderId="0" xfId="0" applyNumberFormat="1" applyFont="1" applyFill="1"/>
    <xf numFmtId="197" fontId="0" fillId="0" borderId="0" xfId="0" applyNumberFormat="1"/>
    <xf numFmtId="193" fontId="16" fillId="7" borderId="0" xfId="0" applyNumberFormat="1" applyFont="1" applyFill="1"/>
    <xf numFmtId="0" fontId="19" fillId="0" borderId="0" xfId="0" applyFont="1"/>
    <xf numFmtId="0" fontId="20" fillId="0" borderId="1" xfId="0" applyFont="1" applyBorder="1"/>
    <xf numFmtId="195" fontId="18" fillId="0" borderId="0" xfId="0" applyNumberFormat="1" applyFont="1" applyFill="1"/>
    <xf numFmtId="195" fontId="16" fillId="7" borderId="0" xfId="0" applyNumberFormat="1" applyFont="1" applyFill="1"/>
    <xf numFmtId="0" fontId="2" fillId="2" borderId="0" xfId="1" applyFont="1" applyFill="1" applyBorder="1"/>
    <xf numFmtId="0" fontId="17" fillId="8" borderId="6" xfId="0" applyFont="1" applyFill="1" applyBorder="1" applyAlignment="1">
      <alignment horizontal="centerContinuous"/>
    </xf>
    <xf numFmtId="0" fontId="2" fillId="0" borderId="7" xfId="1" applyFont="1" applyFill="1" applyBorder="1"/>
    <xf numFmtId="0" fontId="17" fillId="8" borderId="0" xfId="0" applyFont="1" applyFill="1" applyBorder="1" applyAlignment="1">
      <alignment horizontal="centerContinuous"/>
    </xf>
    <xf numFmtId="197" fontId="22" fillId="0" borderId="8" xfId="0" applyNumberFormat="1" applyFont="1" applyBorder="1"/>
    <xf numFmtId="194" fontId="0" fillId="0" borderId="0" xfId="0" applyNumberFormat="1" applyFont="1" applyBorder="1"/>
    <xf numFmtId="193" fontId="0" fillId="0" borderId="0" xfId="0" applyNumberFormat="1" applyFont="1"/>
    <xf numFmtId="0" fontId="23" fillId="0" borderId="0" xfId="0" applyFont="1"/>
    <xf numFmtId="0" fontId="16" fillId="0" borderId="0" xfId="0" applyNumberFormat="1" applyFont="1" applyFill="1" applyBorder="1"/>
    <xf numFmtId="0" fontId="0" fillId="0" borderId="0" xfId="0" applyBorder="1"/>
    <xf numFmtId="196" fontId="21" fillId="0" borderId="6" xfId="0" applyNumberFormat="1" applyFont="1" applyFill="1" applyBorder="1"/>
    <xf numFmtId="197" fontId="22" fillId="0" borderId="6" xfId="0" applyNumberFormat="1" applyFont="1" applyBorder="1"/>
    <xf numFmtId="0" fontId="17" fillId="8" borderId="9" xfId="0" applyFont="1" applyFill="1" applyBorder="1" applyAlignment="1">
      <alignment horizontal="centerContinuous"/>
    </xf>
    <xf numFmtId="0" fontId="17" fillId="8" borderId="10" xfId="0" applyFont="1" applyFill="1" applyBorder="1" applyAlignment="1">
      <alignment horizontal="centerContinuous"/>
    </xf>
    <xf numFmtId="197" fontId="21" fillId="0" borderId="6" xfId="0" applyNumberFormat="1" applyFont="1" applyFill="1" applyBorder="1"/>
    <xf numFmtId="0" fontId="2" fillId="2" borderId="6" xfId="1" applyFont="1" applyFill="1" applyBorder="1"/>
    <xf numFmtId="164" fontId="18" fillId="0" borderId="0" xfId="0" applyNumberFormat="1" applyFont="1" applyFill="1"/>
    <xf numFmtId="164" fontId="18" fillId="0" borderId="0" xfId="0" applyNumberFormat="1" applyFont="1" applyFill="1" applyBorder="1"/>
    <xf numFmtId="193" fontId="18" fillId="0" borderId="0" xfId="0" applyNumberFormat="1" applyFont="1" applyFill="1"/>
    <xf numFmtId="164" fontId="0" fillId="0" borderId="0" xfId="0" applyNumberFormat="1" applyBorder="1"/>
    <xf numFmtId="0" fontId="0" fillId="0" borderId="0" xfId="0" quotePrefix="1" applyFont="1"/>
    <xf numFmtId="193" fontId="0" fillId="0" borderId="0" xfId="0" applyNumberFormat="1" applyFill="1"/>
    <xf numFmtId="0" fontId="24" fillId="0" borderId="0" xfId="0" applyFont="1"/>
    <xf numFmtId="0" fontId="25" fillId="0" borderId="0" xfId="0" applyFont="1"/>
    <xf numFmtId="199" fontId="0" fillId="0" borderId="0" xfId="0" applyNumberFormat="1"/>
    <xf numFmtId="0" fontId="0" fillId="0" borderId="0" xfId="0" applyFont="1" applyAlignment="1">
      <alignment horizontal="left" readingOrder="1"/>
    </xf>
    <xf numFmtId="0" fontId="0" fillId="0" borderId="0" xfId="0" applyNumberFormat="1" applyFont="1" applyFill="1" applyBorder="1" applyAlignment="1"/>
    <xf numFmtId="0" fontId="0" fillId="0" borderId="0" xfId="0" applyFont="1" applyFill="1"/>
    <xf numFmtId="0" fontId="1" fillId="0" borderId="0" xfId="0" applyFont="1" applyFill="1"/>
    <xf numFmtId="0" fontId="0" fillId="0" borderId="0" xfId="0" quotePrefix="1" applyNumberFormat="1" applyFont="1" applyFill="1" applyBorder="1" applyAlignment="1"/>
    <xf numFmtId="0" fontId="0" fillId="0" borderId="0" xfId="0" applyFont="1" applyBorder="1"/>
    <xf numFmtId="0" fontId="0" fillId="0" borderId="6" xfId="0" quotePrefix="1" applyFont="1" applyBorder="1"/>
    <xf numFmtId="0" fontId="16" fillId="0" borderId="6" xfId="0" applyNumberFormat="1" applyFont="1" applyFill="1" applyBorder="1"/>
    <xf numFmtId="198" fontId="0" fillId="0" borderId="6" xfId="0" applyNumberFormat="1" applyBorder="1"/>
    <xf numFmtId="198" fontId="18" fillId="0" borderId="0" xfId="0" applyNumberFormat="1" applyFont="1" applyFill="1" applyBorder="1"/>
    <xf numFmtId="0" fontId="0" fillId="0" borderId="6" xfId="0" applyFont="1" applyBorder="1"/>
    <xf numFmtId="164" fontId="0" fillId="0" borderId="6" xfId="0" applyNumberFormat="1" applyBorder="1"/>
    <xf numFmtId="193" fontId="18" fillId="0" borderId="0" xfId="0" applyNumberFormat="1" applyFont="1" applyFill="1" applyBorder="1"/>
    <xf numFmtId="193" fontId="18" fillId="0" borderId="6" xfId="0" applyNumberFormat="1" applyFont="1" applyFill="1" applyBorder="1"/>
    <xf numFmtId="0" fontId="17" fillId="0" borderId="11" xfId="0" applyFont="1" applyBorder="1" applyAlignment="1">
      <alignment horizontal="centerContinuous"/>
    </xf>
    <xf numFmtId="193" fontId="0" fillId="9" borderId="12" xfId="0" applyNumberFormat="1" applyFont="1" applyFill="1" applyBorder="1"/>
    <xf numFmtId="193" fontId="0" fillId="9" borderId="5" xfId="0" applyNumberFormat="1" applyFont="1" applyFill="1" applyBorder="1"/>
    <xf numFmtId="200" fontId="0" fillId="9" borderId="5" xfId="0" applyNumberFormat="1" applyFont="1" applyFill="1" applyBorder="1"/>
    <xf numFmtId="201" fontId="0" fillId="9" borderId="5" xfId="0" applyNumberFormat="1" applyFill="1" applyBorder="1" applyAlignment="1">
      <alignment wrapText="1"/>
    </xf>
  </cellXfs>
  <cellStyles count="39">
    <cellStyle name="10Q" xfId="2"/>
    <cellStyle name="bp" xfId="3"/>
    <cellStyle name="Comma (0)" xfId="4"/>
    <cellStyle name="Comma (1)" xfId="5"/>
    <cellStyle name="Comma (2)" xfId="6"/>
    <cellStyle name="Currency--" xfId="7"/>
    <cellStyle name="Currency (0)" xfId="8"/>
    <cellStyle name="Currency (1)" xfId="9"/>
    <cellStyle name="Currency (2)" xfId="10"/>
    <cellStyle name="Currency 2" xfId="11"/>
    <cellStyle name="Date (dd-mmm-yy)" xfId="12"/>
    <cellStyle name="Date (mm-dd-yy)" xfId="13"/>
    <cellStyle name="Date (mmm-yy)" xfId="14"/>
    <cellStyle name="Date [mm-dd-yy]" xfId="15"/>
    <cellStyle name="Date [mm-dd-yyyy]" xfId="16"/>
    <cellStyle name="Date [mm-d-yyyy]" xfId="17"/>
    <cellStyle name="Date [mmm-yyyy]" xfId="18"/>
    <cellStyle name="m/d/yy" xfId="19"/>
    <cellStyle name="Normal" xfId="0" builtinId="0"/>
    <cellStyle name="Normal--" xfId="20"/>
    <cellStyle name="Normal [0]" xfId="21"/>
    <cellStyle name="Normal [1]" xfId="22"/>
    <cellStyle name="Normal [3]" xfId="23"/>
    <cellStyle name="Normal [3] 2" xfId="24"/>
    <cellStyle name="Normal 2" xfId="1"/>
    <cellStyle name="Normal 3" xfId="25"/>
    <cellStyle name="Normal 4" xfId="26"/>
    <cellStyle name="Normalx" xfId="27"/>
    <cellStyle name="Percent (0)" xfId="28"/>
    <cellStyle name="Percent (1)" xfId="29"/>
    <cellStyle name="Percent (2)" xfId="30"/>
    <cellStyle name="Percent [1]" xfId="31"/>
    <cellStyle name="Percent [2]" xfId="32"/>
    <cellStyle name="Percent 2" xfId="33"/>
    <cellStyle name="Red font" xfId="34"/>
    <cellStyle name="Times" xfId="35"/>
    <cellStyle name="x (1)" xfId="36"/>
    <cellStyle name="x (2)" xfId="37"/>
    <cellStyle name="Years" xfId="3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1"/>
  <sheetViews>
    <sheetView tabSelected="1" zoomScale="120" zoomScaleNormal="120" workbookViewId="0"/>
  </sheetViews>
  <sheetFormatPr defaultRowHeight="12.75" x14ac:dyDescent="0.2"/>
  <cols>
    <col min="1" max="1" width="2.140625" customWidth="1"/>
    <col min="2" max="2" width="38.85546875" customWidth="1"/>
    <col min="3" max="3" width="10.85546875" bestFit="1" customWidth="1"/>
    <col min="4" max="4" width="9.42578125" customWidth="1"/>
    <col min="5" max="5" width="9.7109375" bestFit="1" customWidth="1"/>
    <col min="6" max="6" width="9.85546875" customWidth="1"/>
    <col min="7" max="7" width="9.28515625" bestFit="1" customWidth="1"/>
    <col min="10" max="10" width="9.28515625" customWidth="1"/>
    <col min="11" max="11" width="2.140625" customWidth="1"/>
    <col min="12" max="12" width="9.7109375" bestFit="1" customWidth="1"/>
  </cols>
  <sheetData>
    <row r="1" spans="2:13" ht="26.25" thickBot="1" x14ac:dyDescent="0.4">
      <c r="B1" s="19" t="s">
        <v>11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3" spans="2:13" x14ac:dyDescent="0.2">
      <c r="B3" s="3" t="s">
        <v>18</v>
      </c>
      <c r="C3" s="37"/>
      <c r="D3" s="37"/>
      <c r="E3" s="37"/>
      <c r="F3" s="37"/>
      <c r="G3" s="37"/>
      <c r="H3" s="37"/>
      <c r="I3" s="37"/>
      <c r="J3" s="37"/>
      <c r="L3" s="29" t="s">
        <v>21</v>
      </c>
    </row>
    <row r="4" spans="2:13" x14ac:dyDescent="0.2">
      <c r="B4" s="13" t="s">
        <v>12</v>
      </c>
      <c r="C4" s="8">
        <v>2012</v>
      </c>
      <c r="D4" s="31"/>
      <c r="E4" s="31"/>
      <c r="F4" s="31"/>
      <c r="G4" s="31"/>
      <c r="H4" s="31"/>
      <c r="I4" s="31"/>
      <c r="J4" s="31"/>
      <c r="L4" s="48" t="s">
        <v>47</v>
      </c>
    </row>
    <row r="5" spans="2:13" x14ac:dyDescent="0.2">
      <c r="B5" s="13"/>
      <c r="C5" s="12"/>
      <c r="D5" s="31"/>
      <c r="E5" s="31"/>
      <c r="F5" s="31"/>
      <c r="G5" s="31"/>
      <c r="H5" s="31"/>
      <c r="I5" s="31"/>
      <c r="J5" s="31"/>
      <c r="L5" s="48"/>
    </row>
    <row r="6" spans="2:13" x14ac:dyDescent="0.2">
      <c r="B6" s="2" t="s">
        <v>1</v>
      </c>
      <c r="C6" s="9">
        <v>30</v>
      </c>
      <c r="D6" s="31"/>
      <c r="E6" s="31"/>
      <c r="F6" s="31"/>
      <c r="G6" s="31"/>
      <c r="H6" s="31"/>
      <c r="I6" s="31"/>
      <c r="J6" s="31"/>
    </row>
    <row r="7" spans="2:13" x14ac:dyDescent="0.2">
      <c r="B7" s="2" t="s">
        <v>2</v>
      </c>
      <c r="C7" s="10">
        <v>500</v>
      </c>
      <c r="E7" s="31"/>
      <c r="F7" s="31"/>
      <c r="G7" s="31"/>
      <c r="H7" s="31"/>
      <c r="I7" s="31"/>
      <c r="J7" s="31"/>
      <c r="L7" s="48"/>
    </row>
    <row r="8" spans="2:13" x14ac:dyDescent="0.2">
      <c r="B8" s="13" t="s">
        <v>52</v>
      </c>
      <c r="C8" s="38"/>
      <c r="E8" s="31"/>
      <c r="F8" s="31"/>
      <c r="G8" s="31"/>
      <c r="H8" s="31"/>
      <c r="I8" s="31"/>
      <c r="J8" s="31"/>
      <c r="L8" s="48"/>
    </row>
    <row r="9" spans="2:13" x14ac:dyDescent="0.2">
      <c r="B9" s="13" t="s">
        <v>50</v>
      </c>
      <c r="C9" s="10">
        <v>600</v>
      </c>
      <c r="E9" s="31"/>
      <c r="F9" s="31"/>
      <c r="G9" s="31"/>
      <c r="H9" s="31"/>
      <c r="I9" s="31"/>
      <c r="J9" s="31"/>
      <c r="L9" s="48"/>
    </row>
    <row r="10" spans="2:13" x14ac:dyDescent="0.2">
      <c r="B10" s="13" t="s">
        <v>51</v>
      </c>
      <c r="C10" s="10">
        <v>100</v>
      </c>
      <c r="E10" s="31"/>
      <c r="F10" s="31"/>
      <c r="G10" s="31"/>
      <c r="H10" s="31"/>
      <c r="I10" s="31"/>
      <c r="J10" s="31"/>
      <c r="L10" s="48"/>
    </row>
    <row r="11" spans="2:13" x14ac:dyDescent="0.2">
      <c r="B11" s="13" t="s">
        <v>42</v>
      </c>
      <c r="C11" s="38"/>
      <c r="E11" s="31"/>
      <c r="F11" s="31"/>
      <c r="G11" s="31"/>
      <c r="H11" s="31"/>
      <c r="I11" s="31"/>
      <c r="J11" s="31"/>
      <c r="L11" s="48" t="s">
        <v>40</v>
      </c>
    </row>
    <row r="12" spans="2:13" x14ac:dyDescent="0.2">
      <c r="B12" s="2" t="s">
        <v>4</v>
      </c>
      <c r="C12" s="5"/>
      <c r="E12" s="31"/>
      <c r="F12" s="31"/>
      <c r="G12" s="31"/>
      <c r="H12" s="31"/>
      <c r="I12" s="31"/>
      <c r="J12" s="31"/>
      <c r="L12" s="51" t="s">
        <v>26</v>
      </c>
    </row>
    <row r="13" spans="2:13" x14ac:dyDescent="0.2">
      <c r="B13" s="2"/>
      <c r="C13" s="5"/>
      <c r="E13" s="31"/>
      <c r="F13" s="31"/>
      <c r="G13" s="31"/>
      <c r="H13" s="31"/>
      <c r="I13" s="31"/>
      <c r="J13" s="31"/>
      <c r="L13" s="51"/>
    </row>
    <row r="14" spans="2:13" x14ac:dyDescent="0.2">
      <c r="B14" s="13" t="s">
        <v>53</v>
      </c>
      <c r="C14" s="10">
        <v>6000</v>
      </c>
      <c r="E14" s="31"/>
      <c r="F14" s="31"/>
      <c r="G14" s="31"/>
      <c r="H14" s="31"/>
      <c r="I14" s="31"/>
      <c r="J14" s="31"/>
      <c r="L14" s="51"/>
    </row>
    <row r="15" spans="2:13" x14ac:dyDescent="0.2">
      <c r="B15" s="2" t="s">
        <v>5</v>
      </c>
      <c r="C15" s="10">
        <v>2400</v>
      </c>
      <c r="E15" s="31"/>
      <c r="F15" s="31"/>
      <c r="G15" s="31"/>
      <c r="H15" s="31"/>
      <c r="I15" s="31"/>
      <c r="J15" s="31"/>
      <c r="L15" s="51"/>
    </row>
    <row r="16" spans="2:13" x14ac:dyDescent="0.2">
      <c r="B16" s="13" t="s">
        <v>54</v>
      </c>
      <c r="C16" s="10">
        <v>480</v>
      </c>
      <c r="E16" s="31"/>
      <c r="F16" s="31"/>
      <c r="G16" s="31"/>
      <c r="H16" s="31"/>
      <c r="I16" s="31"/>
      <c r="J16" s="31"/>
      <c r="L16" s="51"/>
    </row>
    <row r="17" spans="1:12" x14ac:dyDescent="0.2">
      <c r="E17" s="31"/>
      <c r="F17" s="31"/>
      <c r="G17" s="31"/>
      <c r="H17" s="31"/>
      <c r="I17" s="31"/>
      <c r="J17" s="31"/>
      <c r="L17" s="51"/>
    </row>
    <row r="18" spans="1:12" x14ac:dyDescent="0.2">
      <c r="B18" s="13" t="s">
        <v>41</v>
      </c>
      <c r="C18" s="6"/>
      <c r="E18" s="31"/>
      <c r="F18" s="31"/>
      <c r="G18" s="31"/>
      <c r="H18" s="31"/>
      <c r="I18" s="31"/>
      <c r="J18" s="31"/>
      <c r="L18" s="51"/>
    </row>
    <row r="19" spans="1:12" x14ac:dyDescent="0.2">
      <c r="B19" s="2"/>
      <c r="C19" s="5"/>
      <c r="E19" s="31"/>
      <c r="F19" s="31"/>
      <c r="G19" s="31"/>
      <c r="H19" s="31"/>
      <c r="I19" s="31"/>
      <c r="J19" s="31"/>
      <c r="L19" s="51"/>
    </row>
    <row r="20" spans="1:12" x14ac:dyDescent="0.2">
      <c r="B20" s="3" t="s">
        <v>0</v>
      </c>
      <c r="C20" s="37"/>
      <c r="D20" s="37"/>
      <c r="E20" s="37"/>
      <c r="F20" s="37"/>
      <c r="G20" s="37"/>
      <c r="H20" s="37"/>
      <c r="I20" s="37"/>
      <c r="J20" s="37"/>
      <c r="L20" s="48"/>
    </row>
    <row r="21" spans="1:12" x14ac:dyDescent="0.2">
      <c r="B21" s="49" t="s">
        <v>13</v>
      </c>
      <c r="C21" s="8">
        <v>2016</v>
      </c>
      <c r="E21" s="31"/>
      <c r="F21" s="31"/>
      <c r="G21" s="31"/>
      <c r="H21" s="31"/>
      <c r="I21" s="31"/>
      <c r="J21" s="31"/>
      <c r="L21" s="48" t="s">
        <v>47</v>
      </c>
    </row>
    <row r="22" spans="1:12" x14ac:dyDescent="0.2">
      <c r="E22" s="31"/>
      <c r="F22" s="31"/>
      <c r="G22" s="31"/>
      <c r="H22" s="31"/>
      <c r="I22" s="31"/>
      <c r="J22" s="31"/>
      <c r="L22" s="48"/>
    </row>
    <row r="23" spans="1:12" x14ac:dyDescent="0.2">
      <c r="B23" s="13" t="s">
        <v>25</v>
      </c>
      <c r="C23" s="11">
        <v>6</v>
      </c>
      <c r="E23" s="31"/>
      <c r="F23" s="31"/>
      <c r="G23" s="31"/>
      <c r="H23" s="31"/>
      <c r="I23" s="31"/>
      <c r="J23" s="31"/>
      <c r="L23" s="48" t="s">
        <v>30</v>
      </c>
    </row>
    <row r="24" spans="1:12" x14ac:dyDescent="0.2">
      <c r="B24" s="13" t="s">
        <v>35</v>
      </c>
      <c r="C24" s="17">
        <v>50</v>
      </c>
      <c r="L24" s="48" t="s">
        <v>36</v>
      </c>
    </row>
    <row r="25" spans="1:12" x14ac:dyDescent="0.2">
      <c r="L25" s="48"/>
    </row>
    <row r="26" spans="1:12" x14ac:dyDescent="0.2">
      <c r="B26" s="50" t="s">
        <v>7</v>
      </c>
      <c r="C26" s="6"/>
      <c r="L26" s="48" t="s">
        <v>27</v>
      </c>
    </row>
    <row r="27" spans="1:12" x14ac:dyDescent="0.2">
      <c r="B27" s="49" t="s">
        <v>28</v>
      </c>
      <c r="C27" s="21">
        <v>0.25</v>
      </c>
      <c r="L27" s="48" t="s">
        <v>29</v>
      </c>
    </row>
    <row r="28" spans="1:12" x14ac:dyDescent="0.2">
      <c r="B28" s="2"/>
      <c r="C28" s="12"/>
    </row>
    <row r="29" spans="1:12" x14ac:dyDescent="0.2">
      <c r="B29" s="3" t="s">
        <v>18</v>
      </c>
      <c r="C29" s="22"/>
      <c r="D29" s="3"/>
      <c r="E29" s="3"/>
      <c r="F29" s="3"/>
      <c r="G29" s="22"/>
      <c r="H29" s="22"/>
      <c r="I29" s="22"/>
      <c r="J29" s="22"/>
    </row>
    <row r="30" spans="1:12" ht="15" x14ac:dyDescent="0.25">
      <c r="B30" s="24"/>
      <c r="C30" s="61"/>
      <c r="D30" s="25" t="s">
        <v>17</v>
      </c>
      <c r="E30" s="25"/>
      <c r="F30" s="25"/>
      <c r="G30" s="34"/>
      <c r="H30" s="35"/>
      <c r="I30" s="35"/>
      <c r="J30" s="35"/>
    </row>
    <row r="31" spans="1:12" x14ac:dyDescent="0.2">
      <c r="A31" s="45"/>
      <c r="B31" s="2"/>
      <c r="C31" s="32">
        <f>C4</f>
        <v>2012</v>
      </c>
      <c r="D31" s="26">
        <f>C31+1</f>
        <v>2013</v>
      </c>
      <c r="E31" s="26">
        <f t="shared" ref="E31:J31" si="0">D31+1</f>
        <v>2014</v>
      </c>
      <c r="F31" s="26">
        <f t="shared" si="0"/>
        <v>2015</v>
      </c>
      <c r="G31" s="33">
        <f t="shared" si="0"/>
        <v>2016</v>
      </c>
      <c r="H31" s="33">
        <f t="shared" si="0"/>
        <v>2017</v>
      </c>
      <c r="I31" s="33">
        <f t="shared" si="0"/>
        <v>2018</v>
      </c>
      <c r="J31" s="33">
        <f t="shared" si="0"/>
        <v>2019</v>
      </c>
      <c r="L31" s="29"/>
    </row>
    <row r="32" spans="1:12" x14ac:dyDescent="0.2">
      <c r="A32" s="44"/>
      <c r="B32" s="13" t="s">
        <v>14</v>
      </c>
      <c r="C32" s="59">
        <f>C14</f>
        <v>6000</v>
      </c>
      <c r="D32" s="27"/>
      <c r="E32" s="27"/>
      <c r="F32" s="27"/>
      <c r="G32" s="27"/>
      <c r="H32" s="27"/>
      <c r="I32" s="27"/>
      <c r="J32" s="27"/>
    </row>
    <row r="33" spans="1:12" x14ac:dyDescent="0.2">
      <c r="A33" s="44"/>
      <c r="B33" s="18" t="s">
        <v>15</v>
      </c>
      <c r="C33" s="14"/>
      <c r="D33" s="21"/>
      <c r="E33" s="21"/>
      <c r="F33" s="21"/>
      <c r="G33" s="21"/>
      <c r="H33" s="21"/>
      <c r="I33" s="21"/>
      <c r="J33" s="21"/>
    </row>
    <row r="34" spans="1:12" x14ac:dyDescent="0.2">
      <c r="A34" s="44"/>
      <c r="B34" s="13"/>
      <c r="C34" s="14"/>
      <c r="D34" s="16"/>
      <c r="E34" s="16"/>
      <c r="F34" s="16"/>
      <c r="G34" s="16"/>
      <c r="H34" s="16"/>
      <c r="I34" s="16"/>
      <c r="J34" s="16"/>
    </row>
    <row r="35" spans="1:12" x14ac:dyDescent="0.2">
      <c r="A35" s="44"/>
      <c r="B35" s="13" t="s">
        <v>6</v>
      </c>
      <c r="C35" s="40">
        <f>C15</f>
        <v>2400</v>
      </c>
      <c r="D35" s="28"/>
      <c r="E35" s="28"/>
      <c r="F35" s="28"/>
      <c r="G35" s="28"/>
      <c r="H35" s="28"/>
      <c r="I35" s="28"/>
      <c r="J35" s="28"/>
      <c r="L35" t="s">
        <v>39</v>
      </c>
    </row>
    <row r="36" spans="1:12" x14ac:dyDescent="0.2">
      <c r="A36" s="44"/>
      <c r="B36" s="18" t="s">
        <v>16</v>
      </c>
      <c r="C36" s="20">
        <f>C35/C$32</f>
        <v>0.4</v>
      </c>
      <c r="D36" s="21"/>
      <c r="E36" s="21"/>
      <c r="F36" s="21"/>
      <c r="G36" s="21"/>
      <c r="H36" s="21"/>
      <c r="I36" s="21"/>
      <c r="J36" s="21"/>
    </row>
    <row r="37" spans="1:12" x14ac:dyDescent="0.2">
      <c r="A37" s="44"/>
      <c r="B37" s="2"/>
      <c r="C37" s="20"/>
      <c r="D37" s="15"/>
      <c r="E37" s="15"/>
      <c r="F37" s="15"/>
      <c r="G37" s="15"/>
      <c r="H37" s="15"/>
      <c r="I37" s="15"/>
      <c r="J37" s="15"/>
    </row>
    <row r="38" spans="1:12" x14ac:dyDescent="0.2">
      <c r="A38" s="44"/>
      <c r="B38" s="13" t="s">
        <v>34</v>
      </c>
      <c r="C38" s="40">
        <f>C16</f>
        <v>480</v>
      </c>
      <c r="D38" s="40"/>
      <c r="E38" s="40"/>
      <c r="F38" s="40"/>
      <c r="G38" s="40"/>
      <c r="H38" s="40"/>
      <c r="I38" s="40"/>
      <c r="J38" s="40"/>
      <c r="L38" t="s">
        <v>39</v>
      </c>
    </row>
    <row r="39" spans="1:12" x14ac:dyDescent="0.2">
      <c r="A39" s="44"/>
      <c r="B39" s="18" t="s">
        <v>31</v>
      </c>
      <c r="C39" s="20">
        <f>C38/C$32</f>
        <v>0.08</v>
      </c>
      <c r="D39" s="21"/>
      <c r="E39" s="21"/>
      <c r="F39" s="21"/>
      <c r="G39" s="21"/>
      <c r="H39" s="21"/>
      <c r="I39" s="21"/>
      <c r="J39" s="21"/>
    </row>
    <row r="40" spans="1:12" x14ac:dyDescent="0.2">
      <c r="A40" s="44"/>
      <c r="B40" s="2"/>
      <c r="C40" s="20"/>
      <c r="D40" s="15"/>
      <c r="E40" s="15"/>
      <c r="F40" s="15"/>
      <c r="G40" s="15"/>
      <c r="H40" s="15"/>
      <c r="I40" s="15"/>
      <c r="J40" s="15"/>
    </row>
    <row r="41" spans="1:12" x14ac:dyDescent="0.2">
      <c r="A41" s="44"/>
      <c r="B41" s="13" t="s">
        <v>19</v>
      </c>
      <c r="C41" s="40">
        <f>C10</f>
        <v>100</v>
      </c>
      <c r="D41" s="43"/>
      <c r="E41" s="43"/>
      <c r="F41" s="43"/>
      <c r="G41" s="43"/>
      <c r="H41" s="43"/>
      <c r="I41" s="43"/>
      <c r="J41" s="43"/>
      <c r="L41" t="s">
        <v>46</v>
      </c>
    </row>
    <row r="42" spans="1:12" x14ac:dyDescent="0.2">
      <c r="A42" s="44"/>
      <c r="B42" s="57" t="s">
        <v>20</v>
      </c>
      <c r="C42" s="60">
        <f>C9</f>
        <v>600</v>
      </c>
      <c r="D42" s="58"/>
      <c r="E42" s="58"/>
      <c r="F42" s="58"/>
      <c r="G42" s="58"/>
      <c r="H42" s="58"/>
      <c r="I42" s="58"/>
      <c r="J42" s="58"/>
      <c r="L42" t="s">
        <v>24</v>
      </c>
    </row>
    <row r="43" spans="1:12" x14ac:dyDescent="0.2">
      <c r="A43" s="44"/>
      <c r="B43" s="52" t="s">
        <v>3</v>
      </c>
      <c r="C43" s="56">
        <f>C42-C41</f>
        <v>500</v>
      </c>
      <c r="D43" s="56"/>
      <c r="E43" s="56"/>
      <c r="F43" s="56"/>
      <c r="G43" s="56"/>
      <c r="H43" s="56"/>
      <c r="I43" s="56"/>
      <c r="J43" s="56"/>
      <c r="L43" s="48" t="s">
        <v>40</v>
      </c>
    </row>
    <row r="44" spans="1:12" x14ac:dyDescent="0.2">
      <c r="B44" s="2"/>
      <c r="C44" s="12"/>
    </row>
    <row r="45" spans="1:12" x14ac:dyDescent="0.2">
      <c r="B45" s="3" t="s">
        <v>22</v>
      </c>
      <c r="C45" s="22"/>
      <c r="D45" s="3"/>
      <c r="E45" s="3"/>
      <c r="F45" s="3"/>
      <c r="G45" s="22"/>
      <c r="H45" s="22"/>
      <c r="I45" s="22"/>
      <c r="J45" s="22"/>
    </row>
    <row r="46" spans="1:12" ht="15" x14ac:dyDescent="0.25">
      <c r="B46" s="24"/>
      <c r="C46" s="61"/>
      <c r="D46" s="23" t="s">
        <v>17</v>
      </c>
      <c r="E46" s="23"/>
      <c r="F46" s="23"/>
      <c r="G46" s="34"/>
      <c r="H46" s="35"/>
      <c r="I46" s="35"/>
      <c r="J46" s="35"/>
    </row>
    <row r="47" spans="1:12" x14ac:dyDescent="0.2">
      <c r="B47" s="2"/>
      <c r="C47" s="32"/>
      <c r="D47" s="36">
        <f t="shared" ref="D47:J47" si="1">D31</f>
        <v>2013</v>
      </c>
      <c r="E47" s="36">
        <f t="shared" si="1"/>
        <v>2014</v>
      </c>
      <c r="F47" s="36">
        <f t="shared" si="1"/>
        <v>2015</v>
      </c>
      <c r="G47" s="36">
        <f t="shared" si="1"/>
        <v>2016</v>
      </c>
      <c r="H47" s="36">
        <f t="shared" si="1"/>
        <v>2017</v>
      </c>
      <c r="I47" s="36">
        <f t="shared" si="1"/>
        <v>2018</v>
      </c>
      <c r="J47" s="36">
        <f t="shared" si="1"/>
        <v>2019</v>
      </c>
    </row>
    <row r="48" spans="1:12" x14ac:dyDescent="0.2">
      <c r="B48" s="13" t="s">
        <v>23</v>
      </c>
      <c r="C48" s="30"/>
      <c r="D48" s="39"/>
      <c r="E48" s="41"/>
      <c r="F48" s="41"/>
      <c r="G48" s="41"/>
      <c r="H48" s="41"/>
      <c r="I48" s="41"/>
      <c r="J48" s="41"/>
      <c r="L48" t="s">
        <v>48</v>
      </c>
    </row>
    <row r="49" spans="2:12" x14ac:dyDescent="0.2">
      <c r="B49" s="42" t="s">
        <v>33</v>
      </c>
      <c r="C49" s="12"/>
      <c r="D49" s="17">
        <v>-1000</v>
      </c>
      <c r="E49" s="17">
        <v>-1000</v>
      </c>
      <c r="F49" s="17">
        <v>-1000</v>
      </c>
      <c r="G49" s="17">
        <v>-1000</v>
      </c>
      <c r="H49" s="17">
        <v>-1000</v>
      </c>
      <c r="I49" s="17">
        <v>-1000</v>
      </c>
      <c r="J49" s="17">
        <v>-1000</v>
      </c>
      <c r="L49" t="s">
        <v>56</v>
      </c>
    </row>
    <row r="50" spans="2:12" x14ac:dyDescent="0.2">
      <c r="B50" s="53" t="s">
        <v>37</v>
      </c>
      <c r="C50" s="54"/>
      <c r="D50" s="55"/>
      <c r="E50" s="55"/>
      <c r="F50" s="55"/>
      <c r="G50" s="55"/>
      <c r="H50" s="55"/>
      <c r="I50" s="55"/>
      <c r="J50" s="55"/>
      <c r="L50" t="s">
        <v>38</v>
      </c>
    </row>
    <row r="51" spans="2:12" x14ac:dyDescent="0.2">
      <c r="B51" s="52" t="s">
        <v>32</v>
      </c>
      <c r="C51" s="30"/>
      <c r="D51" s="41"/>
      <c r="E51" s="41"/>
      <c r="F51" s="41"/>
      <c r="G51" s="41"/>
      <c r="H51" s="41"/>
      <c r="I51" s="41"/>
      <c r="J51" s="41"/>
    </row>
    <row r="52" spans="2:12" x14ac:dyDescent="0.2">
      <c r="B52" s="2"/>
      <c r="C52" s="12"/>
    </row>
    <row r="53" spans="2:12" x14ac:dyDescent="0.2">
      <c r="B53" s="4" t="s">
        <v>8</v>
      </c>
      <c r="C53" s="12"/>
      <c r="J53" s="31"/>
    </row>
    <row r="54" spans="2:12" x14ac:dyDescent="0.2">
      <c r="B54" s="7" t="s">
        <v>9</v>
      </c>
      <c r="C54" s="12"/>
      <c r="I54" s="31"/>
      <c r="J54" s="62"/>
      <c r="K54" s="31"/>
      <c r="L54" s="46"/>
    </row>
    <row r="55" spans="2:12" x14ac:dyDescent="0.2">
      <c r="B55" s="7" t="s">
        <v>10</v>
      </c>
      <c r="C55" s="12"/>
      <c r="I55" s="31"/>
      <c r="J55" s="62"/>
      <c r="K55" s="31"/>
      <c r="L55" s="46"/>
    </row>
    <row r="56" spans="2:12" x14ac:dyDescent="0.2">
      <c r="B56" s="47" t="s">
        <v>43</v>
      </c>
      <c r="C56" s="12"/>
      <c r="I56" s="31"/>
      <c r="J56" s="62"/>
      <c r="K56" s="31"/>
    </row>
    <row r="57" spans="2:12" x14ac:dyDescent="0.2">
      <c r="B57" s="2"/>
      <c r="C57" s="12"/>
      <c r="J57" s="31"/>
    </row>
    <row r="58" spans="2:12" x14ac:dyDescent="0.2">
      <c r="B58" s="4" t="s">
        <v>8</v>
      </c>
      <c r="C58" s="12"/>
    </row>
    <row r="59" spans="2:12" x14ac:dyDescent="0.2">
      <c r="B59" s="47" t="s">
        <v>44</v>
      </c>
      <c r="J59" s="63"/>
    </row>
    <row r="60" spans="2:12" x14ac:dyDescent="0.2">
      <c r="B60" s="47" t="s">
        <v>55</v>
      </c>
      <c r="J60" s="64"/>
    </row>
    <row r="61" spans="2:12" ht="25.5" customHeight="1" x14ac:dyDescent="0.2">
      <c r="B61" s="47" t="s">
        <v>45</v>
      </c>
      <c r="J61" s="65"/>
    </row>
  </sheetData>
  <sheetProtection selectLockedCells="1" selectUnlockedCells="1"/>
  <pageMargins left="0.7" right="0.7" top="0.75" bottom="0.75" header="0.3" footer="0.3"/>
  <pageSetup orientation="portrait" horizont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1"/>
  <sheetViews>
    <sheetView zoomScaleNormal="100" workbookViewId="0"/>
  </sheetViews>
  <sheetFormatPr defaultRowHeight="12.75" x14ac:dyDescent="0.2"/>
  <cols>
    <col min="1" max="1" width="2.140625" customWidth="1"/>
    <col min="2" max="2" width="38.85546875" customWidth="1"/>
    <col min="3" max="3" width="10.85546875" bestFit="1" customWidth="1"/>
    <col min="4" max="4" width="9.42578125" customWidth="1"/>
    <col min="5" max="5" width="9.28515625" bestFit="1" customWidth="1"/>
    <col min="6" max="6" width="9.85546875" customWidth="1"/>
    <col min="7" max="7" width="9.28515625" bestFit="1" customWidth="1"/>
    <col min="10" max="10" width="9.28515625" customWidth="1"/>
    <col min="11" max="11" width="2.140625" customWidth="1"/>
    <col min="12" max="12" width="9.7109375" bestFit="1" customWidth="1"/>
  </cols>
  <sheetData>
    <row r="1" spans="2:13" ht="26.25" thickBot="1" x14ac:dyDescent="0.4">
      <c r="B1" s="19" t="s">
        <v>11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3" spans="2:13" x14ac:dyDescent="0.2">
      <c r="B3" s="3" t="s">
        <v>18</v>
      </c>
      <c r="C3" s="37"/>
      <c r="D3" s="37"/>
      <c r="E3" s="37"/>
      <c r="F3" s="37"/>
      <c r="G3" s="37"/>
      <c r="H3" s="37"/>
      <c r="I3" s="37"/>
      <c r="J3" s="37"/>
      <c r="L3" s="29" t="s">
        <v>21</v>
      </c>
    </row>
    <row r="4" spans="2:13" x14ac:dyDescent="0.2">
      <c r="B4" s="13" t="s">
        <v>12</v>
      </c>
      <c r="C4" s="8">
        <v>2012</v>
      </c>
      <c r="D4" s="31"/>
      <c r="E4" s="31"/>
      <c r="F4" s="31"/>
      <c r="G4" s="31"/>
      <c r="H4" s="31"/>
      <c r="I4" s="31"/>
      <c r="J4" s="31"/>
      <c r="L4" s="48" t="s">
        <v>47</v>
      </c>
    </row>
    <row r="5" spans="2:13" x14ac:dyDescent="0.2">
      <c r="B5" s="13"/>
      <c r="C5" s="12"/>
      <c r="D5" s="31"/>
      <c r="E5" s="31"/>
      <c r="F5" s="31"/>
      <c r="G5" s="31"/>
      <c r="H5" s="31"/>
      <c r="I5" s="31"/>
      <c r="J5" s="31"/>
      <c r="L5" s="48"/>
    </row>
    <row r="6" spans="2:13" x14ac:dyDescent="0.2">
      <c r="B6" s="2" t="s">
        <v>1</v>
      </c>
      <c r="C6" s="9">
        <v>30</v>
      </c>
      <c r="D6" s="31"/>
      <c r="E6" s="31"/>
      <c r="F6" s="31"/>
      <c r="G6" s="31"/>
      <c r="H6" s="31"/>
      <c r="I6" s="31"/>
      <c r="J6" s="31"/>
    </row>
    <row r="7" spans="2:13" x14ac:dyDescent="0.2">
      <c r="B7" s="2" t="s">
        <v>2</v>
      </c>
      <c r="C7" s="10">
        <v>500</v>
      </c>
      <c r="E7" s="31"/>
      <c r="F7" s="31"/>
      <c r="G7" s="31"/>
      <c r="H7" s="31"/>
      <c r="I7" s="31"/>
      <c r="J7" s="31"/>
      <c r="L7" s="48"/>
    </row>
    <row r="8" spans="2:13" x14ac:dyDescent="0.2">
      <c r="B8" s="13" t="s">
        <v>52</v>
      </c>
      <c r="C8" s="38">
        <f>C6*C7</f>
        <v>15000</v>
      </c>
      <c r="E8" s="31"/>
      <c r="F8" s="31"/>
      <c r="G8" s="31"/>
      <c r="H8" s="31"/>
      <c r="I8" s="31"/>
      <c r="J8" s="31"/>
      <c r="L8" s="48"/>
    </row>
    <row r="9" spans="2:13" x14ac:dyDescent="0.2">
      <c r="B9" s="13" t="s">
        <v>50</v>
      </c>
      <c r="C9" s="10">
        <v>600</v>
      </c>
      <c r="E9" s="31"/>
      <c r="F9" s="31"/>
      <c r="G9" s="31"/>
      <c r="H9" s="31"/>
      <c r="I9" s="31"/>
      <c r="J9" s="31"/>
      <c r="L9" s="48"/>
    </row>
    <row r="10" spans="2:13" x14ac:dyDescent="0.2">
      <c r="B10" s="13" t="s">
        <v>51</v>
      </c>
      <c r="C10" s="10">
        <v>100</v>
      </c>
      <c r="E10" s="31"/>
      <c r="F10" s="31"/>
      <c r="G10" s="31"/>
      <c r="H10" s="31"/>
      <c r="I10" s="31"/>
      <c r="J10" s="31"/>
      <c r="L10" s="48"/>
    </row>
    <row r="11" spans="2:13" x14ac:dyDescent="0.2">
      <c r="B11" s="13" t="s">
        <v>42</v>
      </c>
      <c r="C11" s="38">
        <f>C9-C10</f>
        <v>500</v>
      </c>
      <c r="E11" s="31"/>
      <c r="F11" s="31"/>
      <c r="G11" s="31"/>
      <c r="H11" s="31"/>
      <c r="I11" s="31"/>
      <c r="J11" s="31"/>
      <c r="L11" s="48" t="s">
        <v>40</v>
      </c>
    </row>
    <row r="12" spans="2:13" x14ac:dyDescent="0.2">
      <c r="B12" s="2" t="s">
        <v>4</v>
      </c>
      <c r="C12" s="5">
        <f>C8+C11</f>
        <v>15500</v>
      </c>
      <c r="E12" s="31"/>
      <c r="F12" s="31"/>
      <c r="G12" s="31"/>
      <c r="H12" s="31"/>
      <c r="I12" s="31"/>
      <c r="J12" s="31"/>
      <c r="L12" s="51" t="s">
        <v>26</v>
      </c>
    </row>
    <row r="13" spans="2:13" x14ac:dyDescent="0.2">
      <c r="B13" s="2"/>
      <c r="C13" s="5"/>
      <c r="E13" s="31"/>
      <c r="F13" s="31"/>
      <c r="G13" s="31"/>
      <c r="H13" s="31"/>
      <c r="I13" s="31"/>
      <c r="J13" s="31"/>
      <c r="L13" s="51"/>
    </row>
    <row r="14" spans="2:13" x14ac:dyDescent="0.2">
      <c r="B14" s="13" t="s">
        <v>53</v>
      </c>
      <c r="C14" s="10">
        <v>6000</v>
      </c>
      <c r="E14" s="31"/>
      <c r="F14" s="31"/>
      <c r="G14" s="31"/>
      <c r="H14" s="31"/>
      <c r="I14" s="31"/>
      <c r="J14" s="31"/>
      <c r="L14" s="51"/>
    </row>
    <row r="15" spans="2:13" x14ac:dyDescent="0.2">
      <c r="B15" s="2" t="s">
        <v>5</v>
      </c>
      <c r="C15" s="10">
        <v>2400</v>
      </c>
      <c r="E15" s="31"/>
      <c r="F15" s="31"/>
      <c r="G15" s="31"/>
      <c r="H15" s="31"/>
      <c r="I15" s="31"/>
      <c r="J15" s="31"/>
      <c r="L15" s="51"/>
    </row>
    <row r="16" spans="2:13" x14ac:dyDescent="0.2">
      <c r="B16" s="13" t="s">
        <v>54</v>
      </c>
      <c r="C16" s="10">
        <v>480</v>
      </c>
      <c r="E16" s="31"/>
      <c r="F16" s="31"/>
      <c r="G16" s="31"/>
      <c r="H16" s="31"/>
      <c r="I16" s="31"/>
      <c r="J16" s="31"/>
      <c r="L16" s="51"/>
    </row>
    <row r="17" spans="1:12" x14ac:dyDescent="0.2">
      <c r="E17" s="31"/>
      <c r="F17" s="31"/>
      <c r="G17" s="31"/>
      <c r="H17" s="31"/>
      <c r="I17" s="31"/>
      <c r="J17" s="31"/>
      <c r="L17" s="51"/>
    </row>
    <row r="18" spans="1:12" x14ac:dyDescent="0.2">
      <c r="B18" s="13" t="s">
        <v>41</v>
      </c>
      <c r="C18" s="6">
        <f>C12/C15</f>
        <v>6.458333333333333</v>
      </c>
      <c r="E18" s="31"/>
      <c r="F18" s="31"/>
      <c r="G18" s="31"/>
      <c r="H18" s="31"/>
      <c r="I18" s="31"/>
      <c r="J18" s="31"/>
      <c r="L18" s="51"/>
    </row>
    <row r="19" spans="1:12" x14ac:dyDescent="0.2">
      <c r="B19" s="2"/>
      <c r="C19" s="5"/>
      <c r="E19" s="31"/>
      <c r="F19" s="31"/>
      <c r="G19" s="31"/>
      <c r="H19" s="31"/>
      <c r="I19" s="31"/>
      <c r="J19" s="31"/>
      <c r="L19" s="51"/>
    </row>
    <row r="20" spans="1:12" x14ac:dyDescent="0.2">
      <c r="B20" s="3" t="s">
        <v>0</v>
      </c>
      <c r="C20" s="37"/>
      <c r="D20" s="37"/>
      <c r="E20" s="37"/>
      <c r="F20" s="37"/>
      <c r="G20" s="37"/>
      <c r="H20" s="37"/>
      <c r="I20" s="37"/>
      <c r="J20" s="37"/>
      <c r="L20" s="48"/>
    </row>
    <row r="21" spans="1:12" x14ac:dyDescent="0.2">
      <c r="B21" s="49" t="s">
        <v>13</v>
      </c>
      <c r="C21" s="8">
        <v>2016</v>
      </c>
      <c r="E21" s="31"/>
      <c r="F21" s="31"/>
      <c r="G21" s="31"/>
      <c r="H21" s="31"/>
      <c r="I21" s="31"/>
      <c r="J21" s="31"/>
      <c r="L21" s="48" t="s">
        <v>47</v>
      </c>
    </row>
    <row r="22" spans="1:12" x14ac:dyDescent="0.2">
      <c r="E22" s="31"/>
      <c r="F22" s="31"/>
      <c r="G22" s="31"/>
      <c r="H22" s="31"/>
      <c r="I22" s="31"/>
      <c r="J22" s="31"/>
      <c r="L22" s="48"/>
    </row>
    <row r="23" spans="1:12" x14ac:dyDescent="0.2">
      <c r="B23" s="13" t="s">
        <v>25</v>
      </c>
      <c r="C23" s="11">
        <v>6</v>
      </c>
      <c r="E23" s="31"/>
      <c r="F23" s="31"/>
      <c r="G23" s="31"/>
      <c r="H23" s="31"/>
      <c r="I23" s="31"/>
      <c r="J23" s="31"/>
      <c r="L23" s="48" t="s">
        <v>30</v>
      </c>
    </row>
    <row r="24" spans="1:12" x14ac:dyDescent="0.2">
      <c r="B24" s="13" t="s">
        <v>35</v>
      </c>
      <c r="C24" s="17">
        <v>50</v>
      </c>
      <c r="L24" s="48" t="s">
        <v>36</v>
      </c>
    </row>
    <row r="25" spans="1:12" x14ac:dyDescent="0.2">
      <c r="L25" s="48"/>
    </row>
    <row r="26" spans="1:12" x14ac:dyDescent="0.2">
      <c r="B26" s="50" t="s">
        <v>7</v>
      </c>
      <c r="C26" s="6">
        <f>C18</f>
        <v>6.458333333333333</v>
      </c>
      <c r="L26" s="48" t="s">
        <v>27</v>
      </c>
    </row>
    <row r="27" spans="1:12" x14ac:dyDescent="0.2">
      <c r="B27" s="49" t="s">
        <v>28</v>
      </c>
      <c r="C27" s="21">
        <v>0.25</v>
      </c>
      <c r="L27" s="48" t="s">
        <v>29</v>
      </c>
    </row>
    <row r="28" spans="1:12" x14ac:dyDescent="0.2">
      <c r="B28" s="2"/>
      <c r="C28" s="12"/>
    </row>
    <row r="29" spans="1:12" x14ac:dyDescent="0.2">
      <c r="B29" s="3" t="s">
        <v>18</v>
      </c>
      <c r="C29" s="22"/>
      <c r="D29" s="3"/>
      <c r="E29" s="3"/>
      <c r="F29" s="3"/>
      <c r="G29" s="22"/>
      <c r="H29" s="22"/>
      <c r="I29" s="22"/>
      <c r="J29" s="22"/>
    </row>
    <row r="30" spans="1:12" ht="15" x14ac:dyDescent="0.25">
      <c r="B30" s="24"/>
      <c r="C30" s="61"/>
      <c r="D30" s="25" t="s">
        <v>17</v>
      </c>
      <c r="E30" s="25"/>
      <c r="F30" s="25"/>
      <c r="G30" s="34"/>
      <c r="H30" s="35"/>
      <c r="I30" s="35"/>
      <c r="J30" s="35"/>
    </row>
    <row r="31" spans="1:12" x14ac:dyDescent="0.2">
      <c r="A31" s="45"/>
      <c r="B31" s="2"/>
      <c r="C31" s="32">
        <f>C4</f>
        <v>2012</v>
      </c>
      <c r="D31" s="26">
        <f>C31+1</f>
        <v>2013</v>
      </c>
      <c r="E31" s="26">
        <f t="shared" ref="E31:J31" si="0">D31+1</f>
        <v>2014</v>
      </c>
      <c r="F31" s="26">
        <f t="shared" si="0"/>
        <v>2015</v>
      </c>
      <c r="G31" s="33">
        <f t="shared" si="0"/>
        <v>2016</v>
      </c>
      <c r="H31" s="33">
        <f t="shared" si="0"/>
        <v>2017</v>
      </c>
      <c r="I31" s="33">
        <f t="shared" si="0"/>
        <v>2018</v>
      </c>
      <c r="J31" s="33">
        <f t="shared" si="0"/>
        <v>2019</v>
      </c>
      <c r="L31" s="29"/>
    </row>
    <row r="32" spans="1:12" x14ac:dyDescent="0.2">
      <c r="A32" s="44"/>
      <c r="B32" s="13" t="s">
        <v>14</v>
      </c>
      <c r="C32" s="59">
        <f>C14</f>
        <v>6000</v>
      </c>
      <c r="D32" s="27">
        <f>C32*(1+D33)</f>
        <v>6600.0000000000009</v>
      </c>
      <c r="E32" s="27">
        <f t="shared" ref="E32:J32" si="1">D32*(1+E33)</f>
        <v>7260.0000000000018</v>
      </c>
      <c r="F32" s="27">
        <f t="shared" si="1"/>
        <v>7986.0000000000027</v>
      </c>
      <c r="G32" s="27">
        <f t="shared" si="1"/>
        <v>8784.600000000004</v>
      </c>
      <c r="H32" s="27">
        <f t="shared" si="1"/>
        <v>9663.0600000000049</v>
      </c>
      <c r="I32" s="27">
        <f t="shared" si="1"/>
        <v>10629.366000000005</v>
      </c>
      <c r="J32" s="27">
        <f t="shared" si="1"/>
        <v>11692.302600000006</v>
      </c>
    </row>
    <row r="33" spans="1:12" x14ac:dyDescent="0.2">
      <c r="A33" s="44"/>
      <c r="B33" s="18" t="s">
        <v>15</v>
      </c>
      <c r="C33" s="14"/>
      <c r="D33" s="21">
        <v>0.1</v>
      </c>
      <c r="E33" s="21">
        <v>0.1</v>
      </c>
      <c r="F33" s="21">
        <v>0.1</v>
      </c>
      <c r="G33" s="21">
        <v>0.1</v>
      </c>
      <c r="H33" s="21">
        <v>0.1</v>
      </c>
      <c r="I33" s="21">
        <v>0.1</v>
      </c>
      <c r="J33" s="21">
        <v>0.1</v>
      </c>
    </row>
    <row r="34" spans="1:12" x14ac:dyDescent="0.2">
      <c r="A34" s="44"/>
      <c r="B34" s="13"/>
      <c r="C34" s="14"/>
      <c r="D34" s="16"/>
      <c r="E34" s="16"/>
      <c r="F34" s="16"/>
      <c r="G34" s="16"/>
      <c r="H34" s="16"/>
      <c r="I34" s="16"/>
      <c r="J34" s="16"/>
    </row>
    <row r="35" spans="1:12" x14ac:dyDescent="0.2">
      <c r="A35" s="44"/>
      <c r="B35" s="13" t="s">
        <v>6</v>
      </c>
      <c r="C35" s="40">
        <f>C15</f>
        <v>2400</v>
      </c>
      <c r="D35" s="28">
        <f>D32*D36</f>
        <v>2640.0000000000005</v>
      </c>
      <c r="E35" s="28">
        <f t="shared" ref="E35:J35" si="2">E32*E36</f>
        <v>2904.0000000000009</v>
      </c>
      <c r="F35" s="28">
        <f t="shared" si="2"/>
        <v>3194.4000000000015</v>
      </c>
      <c r="G35" s="28">
        <f t="shared" si="2"/>
        <v>3513.840000000002</v>
      </c>
      <c r="H35" s="28">
        <f t="shared" si="2"/>
        <v>3865.224000000002</v>
      </c>
      <c r="I35" s="28">
        <f t="shared" si="2"/>
        <v>4251.7464000000027</v>
      </c>
      <c r="J35" s="28">
        <f t="shared" si="2"/>
        <v>4676.9210400000029</v>
      </c>
      <c r="L35" t="s">
        <v>39</v>
      </c>
    </row>
    <row r="36" spans="1:12" x14ac:dyDescent="0.2">
      <c r="A36" s="44"/>
      <c r="B36" s="18" t="s">
        <v>16</v>
      </c>
      <c r="C36" s="20">
        <f>C35/C$32</f>
        <v>0.4</v>
      </c>
      <c r="D36" s="21">
        <v>0.4</v>
      </c>
      <c r="E36" s="21">
        <v>0.4</v>
      </c>
      <c r="F36" s="21">
        <v>0.4</v>
      </c>
      <c r="G36" s="21">
        <v>0.4</v>
      </c>
      <c r="H36" s="21">
        <v>0.4</v>
      </c>
      <c r="I36" s="21">
        <v>0.4</v>
      </c>
      <c r="J36" s="21">
        <v>0.4</v>
      </c>
    </row>
    <row r="37" spans="1:12" x14ac:dyDescent="0.2">
      <c r="A37" s="44"/>
      <c r="B37" s="2"/>
      <c r="C37" s="20"/>
      <c r="D37" s="15"/>
      <c r="E37" s="15"/>
      <c r="F37" s="15"/>
      <c r="G37" s="15"/>
      <c r="H37" s="15"/>
      <c r="I37" s="15"/>
      <c r="J37" s="15"/>
    </row>
    <row r="38" spans="1:12" x14ac:dyDescent="0.2">
      <c r="A38" s="44"/>
      <c r="B38" s="13" t="s">
        <v>34</v>
      </c>
      <c r="C38" s="40">
        <f>C16</f>
        <v>480</v>
      </c>
      <c r="D38" s="40">
        <f>D32*D39</f>
        <v>528.00000000000011</v>
      </c>
      <c r="E38" s="40">
        <f t="shared" ref="E38:J38" si="3">E32*E39</f>
        <v>580.80000000000018</v>
      </c>
      <c r="F38" s="40">
        <f t="shared" si="3"/>
        <v>638.88000000000022</v>
      </c>
      <c r="G38" s="40">
        <f t="shared" si="3"/>
        <v>702.76800000000037</v>
      </c>
      <c r="H38" s="40">
        <f t="shared" si="3"/>
        <v>773.04480000000046</v>
      </c>
      <c r="I38" s="40">
        <f t="shared" si="3"/>
        <v>850.34928000000048</v>
      </c>
      <c r="J38" s="40">
        <f t="shared" si="3"/>
        <v>935.38420800000051</v>
      </c>
      <c r="L38" t="s">
        <v>39</v>
      </c>
    </row>
    <row r="39" spans="1:12" x14ac:dyDescent="0.2">
      <c r="A39" s="44"/>
      <c r="B39" s="18" t="s">
        <v>31</v>
      </c>
      <c r="C39" s="20">
        <f>C38/C$32</f>
        <v>0.08</v>
      </c>
      <c r="D39" s="21">
        <v>0.08</v>
      </c>
      <c r="E39" s="21">
        <v>0.08</v>
      </c>
      <c r="F39" s="21">
        <v>0.08</v>
      </c>
      <c r="G39" s="21">
        <v>0.08</v>
      </c>
      <c r="H39" s="21">
        <v>0.08</v>
      </c>
      <c r="I39" s="21">
        <v>0.08</v>
      </c>
      <c r="J39" s="21">
        <v>0.08</v>
      </c>
    </row>
    <row r="40" spans="1:12" x14ac:dyDescent="0.2">
      <c r="A40" s="44"/>
      <c r="B40" s="2"/>
      <c r="C40" s="20"/>
      <c r="D40" s="15"/>
      <c r="E40" s="15"/>
      <c r="F40" s="15"/>
      <c r="G40" s="15"/>
      <c r="H40" s="15"/>
      <c r="I40" s="15"/>
      <c r="J40" s="15"/>
    </row>
    <row r="41" spans="1:12" x14ac:dyDescent="0.2">
      <c r="A41" s="44"/>
      <c r="B41" s="13" t="s">
        <v>19</v>
      </c>
      <c r="C41" s="40">
        <f>C10</f>
        <v>100</v>
      </c>
      <c r="D41" s="43">
        <f>C41+(D38+D50)</f>
        <v>50</v>
      </c>
      <c r="E41" s="43">
        <f>D41+(E38+E50)</f>
        <v>50</v>
      </c>
      <c r="F41" s="43">
        <f t="shared" ref="F41:J41" si="4">E41+(F38+F50)</f>
        <v>50</v>
      </c>
      <c r="G41" s="43">
        <f t="shared" si="4"/>
        <v>50</v>
      </c>
      <c r="H41" s="43">
        <f t="shared" si="4"/>
        <v>50</v>
      </c>
      <c r="I41" s="43">
        <f t="shared" si="4"/>
        <v>50</v>
      </c>
      <c r="J41" s="43">
        <f t="shared" si="4"/>
        <v>50</v>
      </c>
      <c r="L41" t="s">
        <v>46</v>
      </c>
    </row>
    <row r="42" spans="1:12" x14ac:dyDescent="0.2">
      <c r="A42" s="44"/>
      <c r="B42" s="57" t="s">
        <v>20</v>
      </c>
      <c r="C42" s="60">
        <f>C9</f>
        <v>600</v>
      </c>
      <c r="D42" s="58">
        <f>D51</f>
        <v>12822</v>
      </c>
      <c r="E42" s="58">
        <f t="shared" ref="E42:J42" si="5">E51</f>
        <v>11241.2</v>
      </c>
      <c r="F42" s="58">
        <f t="shared" si="5"/>
        <v>9602.32</v>
      </c>
      <c r="G42" s="58">
        <f t="shared" si="5"/>
        <v>7899.5519999999997</v>
      </c>
      <c r="H42" s="58">
        <f t="shared" si="5"/>
        <v>6126.5071999999991</v>
      </c>
      <c r="I42" s="58">
        <f t="shared" si="5"/>
        <v>4276.1579199999987</v>
      </c>
      <c r="J42" s="58">
        <f t="shared" si="5"/>
        <v>2340.7737119999983</v>
      </c>
      <c r="L42" t="s">
        <v>24</v>
      </c>
    </row>
    <row r="43" spans="1:12" x14ac:dyDescent="0.2">
      <c r="A43" s="44"/>
      <c r="B43" s="52" t="s">
        <v>3</v>
      </c>
      <c r="C43" s="56">
        <f>C42-C41</f>
        <v>500</v>
      </c>
      <c r="D43" s="56">
        <f t="shared" ref="D43:J43" si="6">D42-D41</f>
        <v>12772</v>
      </c>
      <c r="E43" s="56">
        <f t="shared" si="6"/>
        <v>11191.2</v>
      </c>
      <c r="F43" s="56">
        <f t="shared" si="6"/>
        <v>9552.32</v>
      </c>
      <c r="G43" s="56">
        <f t="shared" si="6"/>
        <v>7849.5519999999997</v>
      </c>
      <c r="H43" s="56">
        <f t="shared" si="6"/>
        <v>6076.5071999999991</v>
      </c>
      <c r="I43" s="56">
        <f t="shared" si="6"/>
        <v>4226.1579199999987</v>
      </c>
      <c r="J43" s="56">
        <f t="shared" si="6"/>
        <v>2290.7737119999983</v>
      </c>
      <c r="L43" s="48" t="s">
        <v>40</v>
      </c>
    </row>
    <row r="44" spans="1:12" x14ac:dyDescent="0.2">
      <c r="B44" s="2"/>
      <c r="C44" s="12"/>
    </row>
    <row r="45" spans="1:12" x14ac:dyDescent="0.2">
      <c r="B45" s="3" t="s">
        <v>22</v>
      </c>
      <c r="C45" s="22"/>
      <c r="D45" s="3"/>
      <c r="E45" s="3"/>
      <c r="F45" s="3"/>
      <c r="G45" s="22"/>
      <c r="H45" s="22"/>
      <c r="I45" s="22"/>
      <c r="J45" s="22"/>
    </row>
    <row r="46" spans="1:12" ht="15" x14ac:dyDescent="0.25">
      <c r="B46" s="24"/>
      <c r="C46" s="61"/>
      <c r="D46" s="23" t="s">
        <v>17</v>
      </c>
      <c r="E46" s="23"/>
      <c r="F46" s="23"/>
      <c r="G46" s="34"/>
      <c r="H46" s="35"/>
      <c r="I46" s="35"/>
      <c r="J46" s="35"/>
    </row>
    <row r="47" spans="1:12" x14ac:dyDescent="0.2">
      <c r="B47" s="2"/>
      <c r="C47" s="32"/>
      <c r="D47" s="36">
        <f t="shared" ref="D47:J47" si="7">D31</f>
        <v>2013</v>
      </c>
      <c r="E47" s="36">
        <f t="shared" si="7"/>
        <v>2014</v>
      </c>
      <c r="F47" s="36">
        <f t="shared" si="7"/>
        <v>2015</v>
      </c>
      <c r="G47" s="36">
        <f t="shared" si="7"/>
        <v>2016</v>
      </c>
      <c r="H47" s="36">
        <f t="shared" si="7"/>
        <v>2017</v>
      </c>
      <c r="I47" s="36">
        <f t="shared" si="7"/>
        <v>2018</v>
      </c>
      <c r="J47" s="36">
        <f t="shared" si="7"/>
        <v>2019</v>
      </c>
    </row>
    <row r="48" spans="1:12" x14ac:dyDescent="0.2">
      <c r="B48" s="13" t="s">
        <v>23</v>
      </c>
      <c r="C48" s="30"/>
      <c r="D48" s="39">
        <f>C23*C15</f>
        <v>14400</v>
      </c>
      <c r="E48" s="41">
        <f>D51</f>
        <v>12822</v>
      </c>
      <c r="F48" s="41">
        <f t="shared" ref="F48:J48" si="8">E51</f>
        <v>11241.2</v>
      </c>
      <c r="G48" s="41">
        <f t="shared" si="8"/>
        <v>9602.32</v>
      </c>
      <c r="H48" s="41">
        <f t="shared" si="8"/>
        <v>7899.5519999999997</v>
      </c>
      <c r="I48" s="41">
        <f t="shared" si="8"/>
        <v>6126.5071999999991</v>
      </c>
      <c r="J48" s="41">
        <f t="shared" si="8"/>
        <v>4276.1579199999987</v>
      </c>
      <c r="L48" t="s">
        <v>48</v>
      </c>
    </row>
    <row r="49" spans="2:12" x14ac:dyDescent="0.2">
      <c r="B49" s="42" t="s">
        <v>33</v>
      </c>
      <c r="C49" s="12"/>
      <c r="D49" s="17">
        <v>-1000</v>
      </c>
      <c r="E49" s="17">
        <v>-1000</v>
      </c>
      <c r="F49" s="17">
        <v>-1000</v>
      </c>
      <c r="G49" s="17">
        <v>-1000</v>
      </c>
      <c r="H49" s="17">
        <v>-1000</v>
      </c>
      <c r="I49" s="17">
        <v>-1000</v>
      </c>
      <c r="J49" s="17">
        <v>-1000</v>
      </c>
      <c r="L49" t="s">
        <v>56</v>
      </c>
    </row>
    <row r="50" spans="2:12" x14ac:dyDescent="0.2">
      <c r="B50" s="53" t="s">
        <v>37</v>
      </c>
      <c r="C50" s="54"/>
      <c r="D50" s="55">
        <f>(C41+D38-$C$24)*-1</f>
        <v>-578.00000000000011</v>
      </c>
      <c r="E50" s="55">
        <f t="shared" ref="E50:J50" si="9">(D41+E38-$C$24)*-1</f>
        <v>-580.80000000000018</v>
      </c>
      <c r="F50" s="55">
        <f t="shared" si="9"/>
        <v>-638.88000000000022</v>
      </c>
      <c r="G50" s="55">
        <f t="shared" si="9"/>
        <v>-702.76800000000037</v>
      </c>
      <c r="H50" s="55">
        <f t="shared" si="9"/>
        <v>-773.04480000000046</v>
      </c>
      <c r="I50" s="55">
        <f t="shared" si="9"/>
        <v>-850.34928000000048</v>
      </c>
      <c r="J50" s="55">
        <f t="shared" si="9"/>
        <v>-935.38420800000051</v>
      </c>
      <c r="L50" t="s">
        <v>38</v>
      </c>
    </row>
    <row r="51" spans="2:12" x14ac:dyDescent="0.2">
      <c r="B51" s="52" t="s">
        <v>32</v>
      </c>
      <c r="C51" s="30"/>
      <c r="D51" s="41">
        <f>SUM(D48:D50)</f>
        <v>12822</v>
      </c>
      <c r="E51" s="41">
        <f t="shared" ref="E51:J51" si="10">SUM(E48:E50)</f>
        <v>11241.2</v>
      </c>
      <c r="F51" s="41">
        <f t="shared" si="10"/>
        <v>9602.32</v>
      </c>
      <c r="G51" s="41">
        <f t="shared" si="10"/>
        <v>7899.5519999999997</v>
      </c>
      <c r="H51" s="41">
        <f t="shared" si="10"/>
        <v>6126.5071999999991</v>
      </c>
      <c r="I51" s="41">
        <f t="shared" si="10"/>
        <v>4276.1579199999987</v>
      </c>
      <c r="J51" s="41">
        <f t="shared" si="10"/>
        <v>2340.7737119999983</v>
      </c>
    </row>
    <row r="52" spans="2:12" x14ac:dyDescent="0.2">
      <c r="B52" s="2"/>
      <c r="C52" s="12"/>
    </row>
    <row r="53" spans="2:12" x14ac:dyDescent="0.2">
      <c r="B53" s="4" t="s">
        <v>8</v>
      </c>
      <c r="C53" s="12"/>
      <c r="J53" s="31"/>
    </row>
    <row r="54" spans="2:12" x14ac:dyDescent="0.2">
      <c r="B54" s="7" t="s">
        <v>9</v>
      </c>
      <c r="C54" s="12"/>
      <c r="I54" s="31"/>
      <c r="J54" s="62">
        <f>HLOOKUP($C$21,$C$31:$J$43,5,FALSE)*C26</f>
        <v>22693.55000000001</v>
      </c>
      <c r="K54" s="31"/>
      <c r="L54" s="46"/>
    </row>
    <row r="55" spans="2:12" x14ac:dyDescent="0.2">
      <c r="B55" s="7" t="s">
        <v>10</v>
      </c>
      <c r="C55" s="12"/>
      <c r="I55" s="31"/>
      <c r="J55" s="62">
        <f>J54-HLOOKUP($C$21,$C$31:$J$43,13,FALSE)</f>
        <v>14843.998000000011</v>
      </c>
      <c r="K55" s="31"/>
      <c r="L55" s="46"/>
    </row>
    <row r="56" spans="2:12" x14ac:dyDescent="0.2">
      <c r="B56" s="47" t="s">
        <v>43</v>
      </c>
      <c r="C56" s="12"/>
      <c r="I56" s="31"/>
      <c r="J56" s="62">
        <f>J55/(1+C27)^(C21-C4)</f>
        <v>6080.1015808000047</v>
      </c>
      <c r="K56" s="31"/>
    </row>
    <row r="57" spans="2:12" x14ac:dyDescent="0.2">
      <c r="B57" s="2"/>
      <c r="C57" s="12"/>
      <c r="J57" s="31"/>
    </row>
    <row r="58" spans="2:12" x14ac:dyDescent="0.2">
      <c r="B58" s="4" t="s">
        <v>8</v>
      </c>
      <c r="C58" s="12"/>
    </row>
    <row r="59" spans="2:12" x14ac:dyDescent="0.2">
      <c r="B59" s="47" t="s">
        <v>44</v>
      </c>
      <c r="J59" s="63">
        <f>J56+D48</f>
        <v>20480.101580800005</v>
      </c>
    </row>
    <row r="60" spans="2:12" x14ac:dyDescent="0.2">
      <c r="B60" s="47" t="s">
        <v>55</v>
      </c>
      <c r="J60" s="64">
        <f>(J59-C43)/C7</f>
        <v>39.960203161600006</v>
      </c>
    </row>
    <row r="61" spans="2:12" ht="25.5" x14ac:dyDescent="0.2">
      <c r="B61" s="47" t="s">
        <v>45</v>
      </c>
      <c r="J61" s="65" t="s">
        <v>49</v>
      </c>
    </row>
  </sheetData>
  <sheetProtection selectLockedCells="1" selectUnlockedCells="1"/>
  <pageMargins left="0.7" right="0.7" top="0.75" bottom="0.75" header="0.3" footer="0.3"/>
  <pageSetup orientation="portrait" horizont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LBO</vt:lpstr>
      <vt:lpstr>LBO Complete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wsp</dc:creator>
  <cp:lastModifiedBy>wsp</cp:lastModifiedBy>
  <dcterms:created xsi:type="dcterms:W3CDTF">2013-02-26T17:52:39Z</dcterms:created>
  <dcterms:modified xsi:type="dcterms:W3CDTF">2013-03-11T22:06:53Z</dcterms:modified>
</cp:coreProperties>
</file>