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EAB941E4-C258-4A26-8AD3-20BABDAB0642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45190.6061111111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K3" i="1" s="1"/>
  <c r="I5" i="1"/>
  <c r="J6" i="1"/>
  <c r="K6" i="1" s="1"/>
  <c r="I8" i="1"/>
  <c r="J8" i="1" s="1"/>
  <c r="H10" i="1"/>
  <c r="H11" i="1"/>
  <c r="H12" i="1" s="1"/>
  <c r="G15" i="1"/>
  <c r="J5" i="1" l="1"/>
  <c r="I10" i="1"/>
  <c r="I11" i="1" s="1"/>
  <c r="I12" i="1" s="1"/>
  <c r="K8" i="1"/>
  <c r="J10" i="1"/>
  <c r="J11" i="1" s="1"/>
  <c r="J12" i="1" s="1"/>
  <c r="K5" i="1"/>
  <c r="K10" i="1" s="1"/>
  <c r="K11" i="1" l="1"/>
  <c r="K12" i="1" s="1"/>
  <c r="G16" i="1" s="1"/>
  <c r="G17" i="1" s="1"/>
</calcChain>
</file>

<file path=xl/sharedStrings.xml><?xml version="1.0" encoding="utf-8"?>
<sst xmlns="http://schemas.openxmlformats.org/spreadsheetml/2006/main" count="25" uniqueCount="23">
  <si>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</si>
  <si>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</si>
  <si>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</si>
  <si>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</si>
  <si>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</si>
  <si>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</si>
  <si>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</si>
  <si>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Residual Income Valuation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</si>
  <si>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Residual Income Valuation</t>
    </r>
  </si>
  <si>
    <t>Residual Income Valuation</t>
  </si>
  <si>
    <t>Cost of Equity (ke)</t>
  </si>
  <si>
    <t>(+) Present Value (PV) of Residual Income</t>
  </si>
  <si>
    <t>Earnings per Share (EPS)</t>
  </si>
  <si>
    <t>% EPS Growth</t>
  </si>
  <si>
    <t>NA</t>
  </si>
  <si>
    <t>(–) Equity Charge</t>
  </si>
  <si>
    <t>Equity Value Per Share</t>
  </si>
  <si>
    <t>Beginning Book Value Per Share (BVPS)</t>
  </si>
  <si>
    <t>Implied Stock Price – Year 4</t>
  </si>
  <si>
    <t>Residual Income Per Share</t>
  </si>
  <si>
    <t>($ in millions except per share data)</t>
  </si>
  <si>
    <t>Present Value (PV) of Residual Income Per Share</t>
  </si>
  <si>
    <t>YoY Increase / (Decrease)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</si>
</sst>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#,##0.0%_);\(#,##0.0%\);\-\-_);@_)"/>
    <numFmt numFmtId="166" formatCode="#,##0.00_);\(#,##0.00\);\-\-_);@_)"/>
    <numFmt numFmtId="167" formatCode="&quot;$&quot;#,##0.00_);\(&quot;$&quot;#,##0.00\);\-\-_);@_)"/>
    <numFmt numFmtId="168" formatCode="&quot;Year&quot;\ 0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b/>
      <sz val="10"/>
      <color rgb="FF0000FF"/>
      <name val="Arial"/>
      <family val="2"/>
      <scheme val="major"/>
    </font>
    <font>
      <sz val="10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/>
    <xf numFmtId="49" fontId="23" fillId="0" borderId="0" xfId="0" applyNumberFormat="1" applyFont="1" applyAlignment="1"/>
    <xf numFmtId="164" fontId="23" fillId="0" borderId="0" xfId="0" applyNumberFormat="1" applyFont="1" applyAlignment="1"/>
    <xf numFmtId="164" fontId="24" fillId="0" borderId="0" xfId="0" applyNumberFormat="1" applyFont="1" applyAlignment="1"/>
    <xf numFmtId="49" fontId="24" fillId="9" borderId="0" xfId="0" applyNumberFormat="1" applyFont="1" applyFill="1" applyAlignment="1"/>
    <xf numFmtId="164" fontId="24" fillId="9" borderId="0" xfId="0" applyNumberFormat="1" applyFont="1" applyFill="1" applyAlignment="1"/>
    <xf numFmtId="49" fontId="23" fillId="0" borderId="17" xfId="0" applyNumberFormat="1" applyFont="1" applyBorder="1" applyAlignment="1"/>
    <xf numFmtId="164" fontId="23" fillId="0" borderId="17" xfId="0" applyNumberFormat="1" applyFont="1" applyBorder="1" applyAlignment="1"/>
    <xf numFmtId="168" fontId="23" fillId="0" borderId="17" xfId="0" applyNumberFormat="1" applyFont="1" applyBorder="1" applyAlignment="1"/>
    <xf numFmtId="167" fontId="25" fillId="0" borderId="0" xfId="0" applyNumberFormat="1" applyFont="1" applyAlignment="1"/>
    <xf numFmtId="167" fontId="23" fillId="0" borderId="0" xfId="0" applyNumberFormat="1" applyFont="1" applyAlignment="1"/>
    <xf numFmtId="49" fontId="23" fillId="0" borderId="0" xfId="0" applyNumberFormat="1" applyFont="1" applyAlignment="1">
      <alignment horizontal="left"/>
    </xf>
    <xf numFmtId="167" fontId="25" fillId="0" borderId="0" xfId="0" applyNumberFormat="1" applyFont="1" applyAlignment="1">
      <alignment horizontal="right"/>
    </xf>
    <xf numFmtId="167" fontId="27" fillId="0" borderId="0" xfId="0" applyNumberFormat="1" applyFont="1" applyAlignment="1"/>
    <xf numFmtId="165" fontId="25" fillId="0" borderId="0" xfId="0" applyNumberFormat="1" applyFont="1" applyAlignment="1">
      <alignment horizontal="right"/>
    </xf>
    <xf numFmtId="165" fontId="25" fillId="0" borderId="0" xfId="0" applyNumberFormat="1" applyFont="1" applyAlignment="1"/>
    <xf numFmtId="164" fontId="23" fillId="0" borderId="0" xfId="0" applyNumberFormat="1" applyFont="1" applyAlignment="1">
      <alignment horizontal="right"/>
    </xf>
    <xf numFmtId="165" fontId="25" fillId="0" borderId="18" xfId="0" applyNumberFormat="1" applyFont="1" applyBorder="1" applyAlignment="1">
      <alignment horizontal="center"/>
    </xf>
    <xf numFmtId="166" fontId="23" fillId="0" borderId="0" xfId="0" applyNumberFormat="1" applyFont="1" applyAlignment="1"/>
    <xf numFmtId="49" fontId="24" fillId="12" borderId="19" xfId="0" applyNumberFormat="1" applyFont="1" applyFill="1" applyBorder="1" applyAlignment="1"/>
    <xf numFmtId="164" fontId="24" fillId="12" borderId="19" xfId="0" applyNumberFormat="1" applyFont="1" applyFill="1" applyBorder="1" applyAlignment="1"/>
    <xf numFmtId="164" fontId="24" fillId="12" borderId="19" xfId="0" applyNumberFormat="1" applyFont="1" applyFill="1" applyBorder="1" applyAlignment="1">
      <alignment horizontal="right"/>
    </xf>
    <xf numFmtId="165" fontId="26" fillId="12" borderId="19" xfId="0" applyNumberFormat="1" applyFont="1" applyFill="1" applyBorder="1" applyAlignment="1">
      <alignment horizontal="center"/>
    </xf>
    <xf numFmtId="167" fontId="24" fillId="12" borderId="19" xfId="0" applyNumberFormat="1" applyFont="1" applyFill="1" applyBorder="1" applyAlignment="1"/>
    <xf numFmtId="49" fontId="24" fillId="12" borderId="20" xfId="0" applyNumberFormat="1" applyFont="1" applyFill="1" applyBorder="1" applyAlignment="1"/>
    <xf numFmtId="164" fontId="24" fillId="12" borderId="20" xfId="0" applyNumberFormat="1" applyFont="1" applyFill="1" applyBorder="1" applyAlignment="1"/>
    <xf numFmtId="167" fontId="24" fillId="12" borderId="20" xfId="0" applyNumberFormat="1" applyFont="1" applyFill="1" applyBorder="1" applyAlignment="1"/>
    <xf numFmtId="49" fontId="24" fillId="0" borderId="0" xfId="0" applyNumberFormat="1" applyFont="1" applyAlignment="1"/>
    <xf numFmtId="49" fontId="23" fillId="0" borderId="19" xfId="0" applyNumberFormat="1" applyFont="1" applyBorder="1" applyAlignment="1"/>
    <xf numFmtId="164" fontId="23" fillId="0" borderId="19" xfId="0" applyNumberFormat="1" applyFont="1" applyBorder="1" applyAlignment="1"/>
    <xf numFmtId="167" fontId="23" fillId="0" borderId="19" xfId="0" applyNumberFormat="1" applyFont="1" applyBorder="1" applyAlignment="1"/>
    <xf numFmtId="49" fontId="24" fillId="13" borderId="21" xfId="0" applyNumberFormat="1" applyFont="1" applyFill="1" applyBorder="1" applyAlignment="1"/>
    <xf numFmtId="164" fontId="24" fillId="13" borderId="22" xfId="0" applyNumberFormat="1" applyFont="1" applyFill="1" applyBorder="1" applyAlignment="1"/>
    <xf numFmtId="167" fontId="24" fillId="13" borderId="23" xfId="0" applyNumberFormat="1" applyFont="1" applyFill="1" applyBorder="1" applyAlignment="1"/>
    <xf numFmtId="49" fontId="24" fillId="13" borderId="22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sidual-income-valua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/0shhhX3zi8QEQpZuZqVqYdsfbXkLrjMj4jDOwRJwQHHwaKw7ON4w6yp8V5wM+cvfpJdgVmAMm5Kt9Oc6lqEog==" saltValue="pP7nX1LV1OUlmiGjEpbD+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K17"/>
  <sheetViews>
    <sheetView showGridLines="0" zoomScaleNormal="100" workbookViewId="0"/>
  </sheetViews>
  <sheetFormatPr defaultColWidth="8.7109375" defaultRowHeight="13.7" customHeight="1" x14ac:dyDescent="0.2"/>
  <cols>
    <col min="1" max="1" width="2.7109375" style="53" customWidth="1"/>
    <col min="2" max="3" width="8.7109375" style="52" customWidth="1"/>
    <col min="4" max="11" width="8.7109375" style="53" customWidth="1"/>
    <col min="12" max="16384" width="8.7109375" style="53"/>
  </cols>
  <sheetData>
    <row r="1" spans="1:11" ht="13.7" customHeight="1" x14ac:dyDescent="0.2">
      <c r="A1" s="51"/>
    </row>
    <row r="2" spans="1:11" s="54" customFormat="1" ht="13.7" customHeight="1" x14ac:dyDescent="0.2">
      <c r="B2" s="55" t="s">
        <v>9</v>
      </c>
      <c r="C2" s="55"/>
      <c r="D2" s="56"/>
      <c r="E2" s="56"/>
      <c r="F2" s="56"/>
      <c r="G2" s="56"/>
      <c r="H2" s="56"/>
      <c r="I2" s="56"/>
      <c r="J2" s="56"/>
      <c r="K2" s="56"/>
    </row>
    <row r="3" spans="1:11" ht="13.7" customHeight="1" x14ac:dyDescent="0.2">
      <c r="B3" s="57" t="s">
        <v>20</v>
      </c>
      <c r="C3" s="57"/>
      <c r="D3" s="58"/>
      <c r="E3" s="58"/>
      <c r="F3" s="58"/>
      <c r="G3" s="58"/>
      <c r="H3" s="59">
        <v>1</v>
      </c>
      <c r="I3" s="59">
        <f>+H3+1</f>
        <v>2</v>
      </c>
      <c r="J3" s="59">
        <f t="shared" ref="J3:K3" si="0">+I3+1</f>
        <v>3</v>
      </c>
      <c r="K3" s="59">
        <f t="shared" si="0"/>
        <v>4</v>
      </c>
    </row>
    <row r="5" spans="1:11" ht="13.7" customHeight="1" x14ac:dyDescent="0.2">
      <c r="B5" s="52" t="s">
        <v>17</v>
      </c>
      <c r="H5" s="60">
        <v>20</v>
      </c>
      <c r="I5" s="61">
        <f>+H5+I6</f>
        <v>22</v>
      </c>
      <c r="J5" s="61">
        <f t="shared" ref="J5" si="1">+I5+J6</f>
        <v>24</v>
      </c>
      <c r="K5" s="61">
        <f t="shared" ref="K5" si="2">+J5+K6</f>
        <v>26</v>
      </c>
    </row>
    <row r="6" spans="1:11" ht="13.7" customHeight="1" x14ac:dyDescent="0.2">
      <c r="B6" s="62" t="s">
        <v>22</v>
      </c>
      <c r="C6" s="62"/>
      <c r="H6" s="63" t="s">
        <v>14</v>
      </c>
      <c r="I6" s="60">
        <v>2</v>
      </c>
      <c r="J6" s="64">
        <f>+I6</f>
        <v>2</v>
      </c>
      <c r="K6" s="64">
        <f t="shared" ref="K6" si="3">+J6</f>
        <v>2</v>
      </c>
    </row>
    <row r="8" spans="1:11" ht="13.7" customHeight="1" x14ac:dyDescent="0.2">
      <c r="B8" s="52" t="s">
        <v>12</v>
      </c>
      <c r="H8" s="60">
        <v>2.5</v>
      </c>
      <c r="I8" s="64">
        <f>+H8*(1+I9)</f>
        <v>3</v>
      </c>
      <c r="J8" s="64">
        <f t="shared" ref="J8" si="4">+I8*(1+J9)</f>
        <v>3.3600000000000003</v>
      </c>
      <c r="K8" s="64">
        <f t="shared" ref="K8" si="5">+J8*(1+K9)</f>
        <v>3.5952000000000006</v>
      </c>
    </row>
    <row r="9" spans="1:11" ht="13.7" customHeight="1" x14ac:dyDescent="0.2">
      <c r="B9" s="62" t="s">
        <v>13</v>
      </c>
      <c r="C9" s="62"/>
      <c r="H9" s="65" t="s">
        <v>14</v>
      </c>
      <c r="I9" s="66">
        <v>0.2</v>
      </c>
      <c r="J9" s="66">
        <v>0.12</v>
      </c>
      <c r="K9" s="66">
        <v>7.0000000000000007E-2</v>
      </c>
    </row>
    <row r="10" spans="1:11" ht="13.7" customHeight="1" x14ac:dyDescent="0.2">
      <c r="B10" s="52" t="s">
        <v>15</v>
      </c>
      <c r="F10" s="67" t="s">
        <v>10</v>
      </c>
      <c r="G10" s="68">
        <v>0.1</v>
      </c>
      <c r="H10" s="69">
        <f>-$G$10*H5</f>
        <v>-2</v>
      </c>
      <c r="I10" s="69">
        <f>-$G$10*I5</f>
        <v>-2.2000000000000002</v>
      </c>
      <c r="J10" s="69">
        <f>-$G$10*J5</f>
        <v>-2.4000000000000004</v>
      </c>
      <c r="K10" s="69">
        <f>-$G$10*K5</f>
        <v>-2.6</v>
      </c>
    </row>
    <row r="11" spans="1:11" s="54" customFormat="1" ht="13.7" customHeight="1" x14ac:dyDescent="0.2">
      <c r="B11" s="70" t="s">
        <v>19</v>
      </c>
      <c r="C11" s="70"/>
      <c r="D11" s="71"/>
      <c r="E11" s="71"/>
      <c r="F11" s="72"/>
      <c r="G11" s="73"/>
      <c r="H11" s="74">
        <f>+H8+H10</f>
        <v>0.5</v>
      </c>
      <c r="I11" s="74">
        <f>+I8+I10</f>
        <v>0.79999999999999982</v>
      </c>
      <c r="J11" s="74">
        <f>+J8+J10</f>
        <v>0.96</v>
      </c>
      <c r="K11" s="74">
        <f t="shared" ref="K11" si="6">+K8+K10</f>
        <v>0.99520000000000053</v>
      </c>
    </row>
    <row r="12" spans="1:11" s="54" customFormat="1" ht="13.7" customHeight="1" x14ac:dyDescent="0.2">
      <c r="B12" s="75" t="s">
        <v>21</v>
      </c>
      <c r="C12" s="75"/>
      <c r="D12" s="76"/>
      <c r="E12" s="76"/>
      <c r="F12" s="76"/>
      <c r="G12" s="76"/>
      <c r="H12" s="77">
        <f>+H11/(1+$G$10)^COUNTA($H$3:H3)</f>
        <v>0.45454545454545453</v>
      </c>
      <c r="I12" s="77">
        <f>+I11/(1+$G$10)^COUNTA($H$3:I3)</f>
        <v>0.66115702479338823</v>
      </c>
      <c r="J12" s="77">
        <f>+J11/(1+$G$10)^COUNTA($H$3:J3)</f>
        <v>0.7212622088655144</v>
      </c>
      <c r="K12" s="77">
        <f>+K11/(1+$G$10)^COUNTA($H$3:K3)</f>
        <v>0.67973499077931854</v>
      </c>
    </row>
    <row r="14" spans="1:11" s="54" customFormat="1" ht="13.7" customHeight="1" x14ac:dyDescent="0.2">
      <c r="B14" s="78" t="s">
        <v>18</v>
      </c>
      <c r="C14" s="78"/>
    </row>
    <row r="15" spans="1:11" ht="13.7" customHeight="1" x14ac:dyDescent="0.2">
      <c r="B15" s="79" t="s">
        <v>17</v>
      </c>
      <c r="C15" s="79"/>
      <c r="D15" s="80"/>
      <c r="E15" s="80"/>
      <c r="F15" s="80"/>
      <c r="G15" s="81">
        <f>+H5</f>
        <v>20</v>
      </c>
    </row>
    <row r="16" spans="1:11" ht="13.7" customHeight="1" x14ac:dyDescent="0.2">
      <c r="B16" s="52" t="s">
        <v>11</v>
      </c>
      <c r="G16" s="61">
        <f>+SUM(H12:K12)</f>
        <v>2.5166996789836755</v>
      </c>
    </row>
    <row r="17" spans="2:7" ht="13.7" customHeight="1" x14ac:dyDescent="0.2">
      <c r="B17" s="82" t="s">
        <v>16</v>
      </c>
      <c r="C17" s="85"/>
      <c r="D17" s="83"/>
      <c r="E17" s="83"/>
      <c r="F17" s="83"/>
      <c r="G17" s="84">
        <f>+G15+G16</f>
        <v>22.516699678983677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2023-10-03T06:32:10Z</dcterms:modified>
</cp:coreProperties>
</file>