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filterPrivacy="1"/>
  <xr:revisionPtr revIDLastSave="0" documentId="13_ncr:1_{F997C9D3-E5D9-5F40-97AF-B61E269C29BE}" xr6:coauthVersionLast="47" xr6:coauthVersionMax="47" xr10:uidLastSave="{00000000-0000-0000-0000-000000000000}"/>
  <bookViews>
    <workbookView xWindow="20" yWindow="880" windowWidth="36000" windowHeight="213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1" l="1"/>
  <c r="E8" i="1"/>
  <c r="E14" i="1"/>
  <c r="E16" i="1"/>
  <c r="E19" i="1"/>
  <c r="E20" i="1"/>
  <c r="E12" i="1"/>
  <c r="E22" i="1"/>
  <c r="E23" i="1"/>
  <c r="O6" i="1"/>
  <c r="O7" i="1"/>
  <c r="O8" i="1"/>
  <c r="O14" i="1"/>
  <c r="O16" i="1"/>
  <c r="O19" i="1"/>
  <c r="O18" i="1"/>
  <c r="O20" i="1"/>
  <c r="O12" i="1"/>
  <c r="O22" i="1"/>
  <c r="O23" i="1"/>
  <c r="J6" i="1"/>
  <c r="J7" i="1"/>
  <c r="J8" i="1"/>
  <c r="J14" i="1"/>
  <c r="J16" i="1"/>
  <c r="J19" i="1"/>
  <c r="J18" i="1"/>
  <c r="J20" i="1"/>
  <c r="J12" i="1"/>
  <c r="J22" i="1"/>
  <c r="J23" i="1"/>
  <c r="G20" i="1"/>
  <c r="L20" i="1"/>
  <c r="G19" i="1"/>
  <c r="L19" i="1"/>
  <c r="G18" i="1"/>
  <c r="L18" i="1"/>
  <c r="G16" i="1"/>
  <c r="L16" i="1"/>
  <c r="G15" i="1"/>
  <c r="L15" i="1"/>
  <c r="G14" i="1"/>
  <c r="L14" i="1"/>
  <c r="G12" i="1"/>
  <c r="L12" i="1"/>
  <c r="G11" i="1"/>
  <c r="L11" i="1"/>
  <c r="G10" i="1"/>
  <c r="L10" i="1"/>
  <c r="G8" i="1"/>
  <c r="L8" i="1"/>
  <c r="G7" i="1"/>
  <c r="L7" i="1"/>
  <c r="G6" i="1"/>
  <c r="L6" i="1"/>
  <c r="G23" i="1"/>
  <c r="L23" i="1"/>
  <c r="O11" i="1"/>
  <c r="J11" i="1"/>
  <c r="E11" i="1"/>
  <c r="L22" i="1"/>
  <c r="G22" i="1"/>
</calcChain>
</file>

<file path=xl/sharedStrings.xml><?xml version="1.0" encoding="utf-8"?>
<sst xmlns="http://schemas.openxmlformats.org/spreadsheetml/2006/main" count="28" uniqueCount="27">
  <si>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</si>
  <si>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</si>
  <si>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</si>
  <si>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</si>
  <si>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</si>
  <si>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</si>
  <si>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</si>
  <si>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($ in millions)</t>
  </si>
  <si>
    <t>Negative Leverage</t>
  </si>
  <si>
    <t>Equity Contribution</t>
  </si>
  <si>
    <t>Net Operating Income (NOI)</t>
  </si>
  <si>
    <t>(÷) Cap Rate (%)</t>
  </si>
  <si>
    <t>Annual Debt Service</t>
  </si>
  <si>
    <t>Property Price</t>
  </si>
  <si>
    <t>Loan to Value Ratio (LTV)</t>
  </si>
  <si>
    <t>Commercial Loan</t>
  </si>
  <si>
    <t>(–) Annual Debt Service (Interest-Only)</t>
  </si>
  <si>
    <t>(×) Annual Interest Rate (%)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</si>
  <si>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Positive Leverage</t>
    </r>
  </si>
  <si>
    <t>Positive Leverage Template</t>
  </si>
  <si>
    <t>Positive Leverage</t>
  </si>
  <si>
    <t>Neutral Leverage</t>
  </si>
  <si>
    <t>Positive Leverage</t>
  </si>
  <si>
    <t>(×) Equity Contribution (%)</t>
  </si>
  <si>
    <t>Levered Pre-Tax Cash Flow</t>
  </si>
  <si>
    <t>Cash on Cash Return (%)</t>
  </si>
  <si>
    <t>% Spread (Equity Yield – Cap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</si>
</sst>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6" formatCode="#,##0.0%_);\(#,##0.0%\);\-\-_);@_)"/>
    <numFmt numFmtId="167" formatCode="&quot;$&quot;#,##0_);\(&quot;$&quot;#,##0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trike/>
      <sz val="10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b/>
      <sz val="10"/>
      <color rgb="FFFA7D00"/>
      <name val="Arial"/>
      <family val="2"/>
    </font>
    <font>
      <sz val="10"/>
      <color rgb="FF0000FF"/>
      <name val="Arial"/>
      <family val="2"/>
      <scheme val="major"/>
    </font>
    <font>
      <sz val="10"/>
      <name val="Arial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24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3" fillId="0" borderId="0" applyNumberFormat="0" applyFont="0" applyFill="0" applyBorder="0" applyAlignment="0" applyProtection="0"/>
  </cellStyleXfs>
  <cellXfs count="74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0" fillId="10" borderId="7" xfId="0" applyNumberFormat="1" applyFont="1" applyFill="1" applyBorder="1"/>
    <xf numFmtId="49" fontId="10" fillId="11" borderId="5" xfId="0" applyNumberFormat="1" applyFont="1" applyFill="1" applyBorder="1"/>
    <xf numFmtId="49" fontId="10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0" fillId="10" borderId="10" xfId="0" applyNumberFormat="1" applyFont="1" applyFill="1" applyBorder="1"/>
    <xf numFmtId="49" fontId="10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2" fillId="11" borderId="0" xfId="0" applyNumberFormat="1" applyFont="1" applyFill="1" applyAlignment="1">
      <alignment vertical="center" wrapText="1"/>
    </xf>
    <xf numFmtId="49" fontId="10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0" fillId="11" borderId="0" xfId="0" applyNumberFormat="1" applyFont="1" applyFill="1"/>
    <xf numFmtId="49" fontId="10" fillId="11" borderId="8" xfId="0" applyNumberFormat="1" applyFont="1" applyFill="1" applyBorder="1" applyAlignment="1">
      <alignment vertical="center"/>
    </xf>
    <xf numFmtId="49" fontId="16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7" fillId="11" borderId="0" xfId="0" applyNumberFormat="1" applyFont="1" applyFill="1" applyAlignment="1" applyProtection="1">
      <alignment vertical="center"/>
      <protection locked="0"/>
    </xf>
    <xf numFmtId="49" fontId="16" fillId="11" borderId="10" xfId="0" applyNumberFormat="1" applyFont="1" applyFill="1" applyBorder="1" applyAlignment="1" applyProtection="1">
      <alignment vertical="center"/>
      <protection locked="0"/>
    </xf>
    <xf numFmtId="49" fontId="10" fillId="10" borderId="10" xfId="0" applyNumberFormat="1" applyFont="1" applyFill="1" applyBorder="1" applyAlignment="1">
      <alignment horizontal="center"/>
    </xf>
    <xf numFmtId="49" fontId="10" fillId="0" borderId="0" xfId="0" applyNumberFormat="1" applyFont="1"/>
    <xf numFmtId="49" fontId="10" fillId="10" borderId="12" xfId="0" applyNumberFormat="1" applyFont="1" applyFill="1" applyBorder="1"/>
    <xf numFmtId="49" fontId="10" fillId="10" borderId="13" xfId="0" applyNumberFormat="1" applyFont="1" applyFill="1" applyBorder="1"/>
    <xf numFmtId="49" fontId="10" fillId="10" borderId="15" xfId="0" applyNumberFormat="1" applyFont="1" applyFill="1" applyBorder="1"/>
    <xf numFmtId="49" fontId="10" fillId="11" borderId="12" xfId="0" applyNumberFormat="1" applyFont="1" applyFill="1" applyBorder="1"/>
    <xf numFmtId="49" fontId="10" fillId="11" borderId="13" xfId="0" applyNumberFormat="1" applyFont="1" applyFill="1" applyBorder="1"/>
    <xf numFmtId="49" fontId="1" fillId="11" borderId="15" xfId="0" applyNumberFormat="1" applyFont="1" applyFill="1" applyBorder="1"/>
    <xf numFmtId="164" fontId="22" fillId="0" borderId="0" xfId="0" applyNumberFormat="1" applyFont="1"/>
    <xf numFmtId="164" fontId="21" fillId="0" borderId="0" xfId="0" applyNumberFormat="1" applyFont="1"/>
    <xf numFmtId="164" fontId="23" fillId="0" borderId="0" xfId="0" applyNumberFormat="1" applyFont="1"/>
    <xf numFmtId="164" fontId="23" fillId="9" borderId="0" xfId="0" applyNumberFormat="1" applyFont="1" applyFill="1"/>
    <xf numFmtId="164" fontId="22" fillId="0" borderId="17" xfId="0" applyNumberFormat="1" applyFont="1" applyBorder="1"/>
    <xf numFmtId="49" fontId="19" fillId="11" borderId="0" xfId="0" applyNumberFormat="1" applyFont="1" applyFill="1" applyAlignment="1">
      <alignment horizontal="center" vertical="center" wrapText="1"/>
    </xf>
    <xf numFmtId="49" fontId="18" fillId="11" borderId="0" xfId="0" applyNumberFormat="1" applyFont="1" applyFill="1" applyAlignment="1">
      <alignment horizontal="center" vertical="center"/>
    </xf>
    <xf numFmtId="49" fontId="11" fillId="11" borderId="14" xfId="0" applyNumberFormat="1" applyFont="1" applyFill="1" applyBorder="1" applyAlignment="1">
      <alignment horizontal="center" vertical="center"/>
    </xf>
    <xf numFmtId="49" fontId="11" fillId="11" borderId="13" xfId="0" applyNumberFormat="1" applyFont="1" applyFill="1" applyBorder="1" applyAlignment="1">
      <alignment horizontal="center" vertical="center"/>
    </xf>
    <xf numFmtId="49" fontId="11" fillId="11" borderId="12" xfId="0" applyNumberFormat="1" applyFont="1" applyFill="1" applyBorder="1" applyAlignment="1">
      <alignment horizontal="center" vertical="center"/>
    </xf>
    <xf numFmtId="49" fontId="11" fillId="11" borderId="11" xfId="0" applyNumberFormat="1" applyFont="1" applyFill="1" applyBorder="1" applyAlignment="1">
      <alignment horizontal="center" vertical="center"/>
    </xf>
    <xf numFmtId="49" fontId="11" fillId="11" borderId="0" xfId="0" applyNumberFormat="1" applyFont="1" applyFill="1" applyAlignment="1">
      <alignment horizontal="center" vertical="center"/>
    </xf>
    <xf numFmtId="49" fontId="11" fillId="11" borderId="8" xfId="0" applyNumberFormat="1" applyFont="1" applyFill="1" applyBorder="1" applyAlignment="1">
      <alignment horizontal="center" vertical="center"/>
    </xf>
    <xf numFmtId="49" fontId="11" fillId="11" borderId="9" xfId="0" applyNumberFormat="1" applyFont="1" applyFill="1" applyBorder="1" applyAlignment="1">
      <alignment horizontal="center" vertical="center"/>
    </xf>
    <xf numFmtId="49" fontId="11" fillId="11" borderId="6" xfId="0" applyNumberFormat="1" applyFont="1" applyFill="1" applyBorder="1" applyAlignment="1">
      <alignment horizontal="center" vertical="center"/>
    </xf>
    <xf numFmtId="49" fontId="11" fillId="11" borderId="5" xfId="0" applyNumberFormat="1" applyFont="1" applyFill="1" applyBorder="1" applyAlignment="1">
      <alignment horizontal="center" vertical="center"/>
    </xf>
    <xf numFmtId="49" fontId="17" fillId="11" borderId="0" xfId="0" applyNumberFormat="1" applyFont="1" applyFill="1" applyAlignment="1" applyProtection="1">
      <alignment horizontal="left" vertical="center"/>
      <protection locked="0"/>
    </xf>
    <xf numFmtId="49" fontId="14" fillId="10" borderId="15" xfId="10" applyNumberFormat="1" applyFont="1" applyFill="1" applyBorder="1" applyAlignment="1" applyProtection="1">
      <alignment horizontal="center" vertical="center"/>
      <protection locked="0"/>
    </xf>
    <xf numFmtId="49" fontId="14" fillId="10" borderId="13" xfId="10" applyNumberFormat="1" applyFont="1" applyFill="1" applyBorder="1" applyAlignment="1" applyProtection="1">
      <alignment horizontal="center" vertical="center"/>
      <protection locked="0"/>
    </xf>
    <xf numFmtId="49" fontId="14" fillId="10" borderId="12" xfId="10" applyNumberFormat="1" applyFont="1" applyFill="1" applyBorder="1" applyAlignment="1" applyProtection="1">
      <alignment horizontal="center" vertical="center"/>
      <protection locked="0"/>
    </xf>
    <xf numFmtId="49" fontId="14" fillId="10" borderId="10" xfId="10" applyNumberFormat="1" applyFont="1" applyFill="1" applyBorder="1" applyAlignment="1" applyProtection="1">
      <alignment horizontal="center" vertical="center"/>
      <protection locked="0"/>
    </xf>
    <xf numFmtId="49" fontId="14" fillId="10" borderId="0" xfId="10" applyNumberFormat="1" applyFont="1" applyFill="1" applyBorder="1" applyAlignment="1" applyProtection="1">
      <alignment horizontal="center" vertical="center"/>
      <protection locked="0"/>
    </xf>
    <xf numFmtId="49" fontId="14" fillId="10" borderId="8" xfId="10" applyNumberFormat="1" applyFont="1" applyFill="1" applyBorder="1" applyAlignment="1" applyProtection="1">
      <alignment horizontal="center" vertical="center"/>
      <protection locked="0"/>
    </xf>
    <xf numFmtId="49" fontId="14" fillId="10" borderId="7" xfId="10" applyNumberFormat="1" applyFont="1" applyFill="1" applyBorder="1" applyAlignment="1" applyProtection="1">
      <alignment horizontal="center" vertical="center"/>
      <protection locked="0"/>
    </xf>
    <xf numFmtId="49" fontId="14" fillId="10" borderId="6" xfId="10" applyNumberFormat="1" applyFont="1" applyFill="1" applyBorder="1" applyAlignment="1" applyProtection="1">
      <alignment horizontal="center" vertical="center"/>
      <protection locked="0"/>
    </xf>
    <xf numFmtId="49" fontId="14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Border="1"/>
    <xf numFmtId="167" fontId="26" fillId="0" borderId="0" xfId="0" applyNumberFormat="1" applyFont="1" applyBorder="1"/>
    <xf numFmtId="167" fontId="25" fillId="0" borderId="0" xfId="0" applyNumberFormat="1" applyFont="1" applyBorder="1"/>
    <xf numFmtId="164" fontId="23" fillId="13" borderId="0" xfId="0" applyNumberFormat="1" applyFont="1" applyFill="1" applyBorder="1" applyAlignment="1">
      <alignment horizontal="centerContinuous"/>
    </xf>
    <xf numFmtId="164" fontId="23" fillId="15" borderId="0" xfId="0" applyNumberFormat="1" applyFont="1" applyFill="1" applyBorder="1" applyAlignment="1">
      <alignment horizontal="centerContinuous"/>
    </xf>
    <xf numFmtId="164" fontId="23" fillId="12" borderId="0" xfId="0" applyNumberFormat="1" applyFont="1" applyFill="1" applyBorder="1" applyAlignment="1">
      <alignment horizontal="centerContinuous"/>
    </xf>
    <xf numFmtId="166" fontId="26" fillId="0" borderId="0" xfId="0" applyNumberFormat="1" applyFont="1" applyBorder="1"/>
    <xf numFmtId="166" fontId="25" fillId="0" borderId="0" xfId="0" applyNumberFormat="1" applyFont="1" applyBorder="1"/>
    <xf numFmtId="164" fontId="23" fillId="14" borderId="0" xfId="0" applyNumberFormat="1" applyFont="1" applyFill="1" applyBorder="1"/>
    <xf numFmtId="167" fontId="23" fillId="14" borderId="0" xfId="0" applyNumberFormat="1" applyFont="1" applyFill="1" applyBorder="1"/>
    <xf numFmtId="167" fontId="22" fillId="0" borderId="0" xfId="0" applyNumberFormat="1" applyFont="1" applyBorder="1"/>
    <xf numFmtId="164" fontId="26" fillId="0" borderId="0" xfId="0" applyNumberFormat="1" applyFont="1" applyBorder="1"/>
    <xf numFmtId="164" fontId="23" fillId="0" borderId="0" xfId="0" applyNumberFormat="1" applyFont="1" applyBorder="1"/>
    <xf numFmtId="166" fontId="22" fillId="0" borderId="0" xfId="0" applyNumberFormat="1" applyFont="1" applyBorder="1"/>
    <xf numFmtId="164" fontId="23" fillId="16" borderId="0" xfId="0" applyNumberFormat="1" applyFont="1" applyFill="1" applyBorder="1"/>
    <xf numFmtId="166" fontId="23" fillId="16" borderId="0" xfId="0" applyNumberFormat="1" applyFont="1" applyFill="1" applyBorder="1"/>
    <xf numFmtId="164" fontId="22" fillId="16" borderId="0" xfId="0" applyNumberFormat="1" applyFont="1" applyFill="1" applyBorder="1"/>
    <xf numFmtId="166" fontId="26" fillId="16" borderId="0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ositive-leverage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baseColWidth="10" defaultColWidth="9.5" defaultRowHeight="13.25" customHeight="1" x14ac:dyDescent="0.15"/>
  <cols>
    <col min="1" max="2" width="2.6640625" style="1" customWidth="1"/>
    <col min="3" max="11" width="10.6640625" style="1" customWidth="1"/>
    <col min="12" max="13" width="2.6640625" style="1" customWidth="1"/>
    <col min="14" max="21" width="9.5" style="1"/>
    <col min="22" max="22" width="2.6640625" style="1" customWidth="1"/>
    <col min="23" max="16384" width="9.5" style="1"/>
  </cols>
  <sheetData>
    <row r="2" spans="2:22" ht="13.25" customHeight="1" x14ac:dyDescent="0.1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5" customHeight="1" x14ac:dyDescent="0.1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4</v>
      </c>
      <c r="O3" s="38"/>
      <c r="P3" s="38"/>
      <c r="Q3" s="38"/>
      <c r="R3" s="38"/>
      <c r="S3" s="38"/>
      <c r="T3" s="38"/>
      <c r="U3" s="39"/>
      <c r="V3" s="8"/>
    </row>
    <row r="4" spans="2:22" ht="13.25" customHeight="1" x14ac:dyDescent="0.1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25" customHeight="1" x14ac:dyDescent="0.1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25" customHeight="1" x14ac:dyDescent="0.1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25" customHeight="1" x14ac:dyDescent="0.15">
      <c r="B7" s="19"/>
      <c r="C7" s="46" t="s">
        <v>19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5" customHeight="1" thickBot="1" x14ac:dyDescent="0.2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3</v>
      </c>
      <c r="O8" s="38"/>
      <c r="P8" s="38"/>
      <c r="Q8" s="38"/>
      <c r="R8" s="38"/>
      <c r="S8" s="38"/>
      <c r="T8" s="38"/>
      <c r="U8" s="39"/>
      <c r="V8" s="8"/>
    </row>
    <row r="9" spans="2:22" ht="13.25" customHeight="1" x14ac:dyDescent="0.1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25" customHeight="1" x14ac:dyDescent="0.1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25" customHeight="1" x14ac:dyDescent="0.15">
      <c r="B11" s="11"/>
      <c r="C11" s="47" t="s">
        <v>18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25" customHeight="1" x14ac:dyDescent="0.15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5" customHeight="1" x14ac:dyDescent="0.15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2</v>
      </c>
      <c r="O13" s="38"/>
      <c r="P13" s="38"/>
      <c r="Q13" s="38"/>
      <c r="R13" s="38"/>
      <c r="S13" s="38"/>
      <c r="T13" s="38"/>
      <c r="U13" s="39"/>
      <c r="V13" s="8"/>
    </row>
    <row r="14" spans="2:22" ht="13.25" customHeight="1" x14ac:dyDescent="0.15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25" customHeight="1" x14ac:dyDescent="0.15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25" customHeight="1" x14ac:dyDescent="0.15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25" customHeight="1" x14ac:dyDescent="0.1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5" customHeight="1" x14ac:dyDescent="0.15">
      <c r="B18" s="11"/>
      <c r="C18" s="35" t="s">
        <v>6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1</v>
      </c>
      <c r="O18" s="38"/>
      <c r="P18" s="38"/>
      <c r="Q18" s="38"/>
      <c r="R18" s="38"/>
      <c r="S18" s="38"/>
      <c r="T18" s="38"/>
      <c r="U18" s="39"/>
      <c r="V18" s="8"/>
    </row>
    <row r="19" spans="2:22" ht="13.25" customHeight="1" x14ac:dyDescent="0.15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25" customHeight="1" x14ac:dyDescent="0.15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25" customHeight="1" x14ac:dyDescent="0.15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25" customHeight="1" x14ac:dyDescent="0.15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5" customHeight="1" x14ac:dyDescent="0.15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0</v>
      </c>
      <c r="O23" s="38"/>
      <c r="P23" s="38"/>
      <c r="Q23" s="38"/>
      <c r="R23" s="38"/>
      <c r="S23" s="38"/>
      <c r="T23" s="38"/>
      <c r="U23" s="39"/>
      <c r="V23" s="8"/>
    </row>
    <row r="24" spans="2:22" ht="13.25" customHeight="1" x14ac:dyDescent="0.15">
      <c r="B24" s="11"/>
      <c r="C24" s="36" t="s">
        <v>5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25" customHeight="1" x14ac:dyDescent="0.15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25" customHeight="1" x14ac:dyDescent="0.15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25" customHeight="1" x14ac:dyDescent="0.1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rpqT1G4O0RqZmneDW+DC4h3Kh3NO3k6FOATMbd8Mz9JljbIt/ZucKoSRIASmWSKGquG/N+ooRgbustJbpZ8f4A==" saltValue="BqxHJL35t9Doq5OEjI09q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gative Leverage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S25"/>
  <sheetViews>
    <sheetView showGridLines="0" zoomScaleNormal="100" workbookViewId="0"/>
  </sheetViews>
  <sheetFormatPr baseColWidth="10" defaultColWidth="8.6640625" defaultRowHeight="13.5" customHeight="1" x14ac:dyDescent="0.15"/>
  <cols>
    <col min="1" max="1" width="2.6640625" style="30" customWidth="1"/>
    <col min="2" max="5" width="10.83203125" style="30" customWidth="1"/>
    <col min="6" max="6" width="2.6640625" style="30" customWidth="1"/>
    <col min="7" max="10" width="10.83203125" style="30" customWidth="1"/>
    <col min="11" max="11" width="2.83203125" style="30" customWidth="1"/>
    <col min="12" max="15" width="10.83203125" style="30" customWidth="1"/>
    <col min="16" max="16384" width="8.6640625" style="30"/>
  </cols>
  <sheetData>
    <row r="1" spans="1:19" ht="13.5" customHeight="1" x14ac:dyDescent="0.15">
      <c r="A1" s="31"/>
    </row>
    <row r="2" spans="1:19" s="32" customFormat="1" ht="13.5" customHeight="1" x14ac:dyDescent="0.15">
      <c r="B2" s="33" t="s">
        <v>20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9" s="32" customFormat="1" ht="13.5" customHeight="1" x14ac:dyDescent="0.15">
      <c r="B3" s="34" t="s">
        <v>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5" spans="1:19" ht="13.5" customHeight="1" x14ac:dyDescent="0.15">
      <c r="B5" s="59" t="s">
        <v>21</v>
      </c>
      <c r="C5" s="59"/>
      <c r="D5" s="59"/>
      <c r="E5" s="59"/>
      <c r="F5" s="56"/>
      <c r="G5" s="60" t="s">
        <v>8</v>
      </c>
      <c r="H5" s="60"/>
      <c r="I5" s="60"/>
      <c r="J5" s="60"/>
      <c r="K5" s="56"/>
      <c r="L5" s="61" t="s">
        <v>22</v>
      </c>
      <c r="M5" s="61"/>
      <c r="N5" s="61"/>
      <c r="O5" s="61"/>
      <c r="P5" s="56"/>
      <c r="Q5" s="56"/>
      <c r="R5" s="56"/>
      <c r="S5" s="56"/>
    </row>
    <row r="6" spans="1:19" ht="13.5" customHeight="1" x14ac:dyDescent="0.15">
      <c r="B6" s="56" t="s">
        <v>10</v>
      </c>
      <c r="C6" s="56"/>
      <c r="D6" s="56"/>
      <c r="E6" s="58">
        <v>10</v>
      </c>
      <c r="G6" s="56" t="str">
        <f>+B6</f>
        <v>Net Operating Income (NOI)</v>
      </c>
      <c r="H6" s="56"/>
      <c r="I6" s="56"/>
      <c r="J6" s="66">
        <f>+E6</f>
        <v>10</v>
      </c>
      <c r="L6" s="56" t="str">
        <f>+G6</f>
        <v>Net Operating Income (NOI)</v>
      </c>
      <c r="M6" s="56"/>
      <c r="N6" s="56"/>
      <c r="O6" s="57">
        <f>+E6</f>
        <v>10</v>
      </c>
    </row>
    <row r="7" spans="1:19" s="56" customFormat="1" ht="13.5" customHeight="1" x14ac:dyDescent="0.15">
      <c r="B7" s="56" t="s">
        <v>11</v>
      </c>
      <c r="E7" s="63">
        <v>0.05</v>
      </c>
      <c r="G7" s="56" t="str">
        <f>+B7</f>
        <v>(÷) Cap Rate (%)</v>
      </c>
      <c r="J7" s="69">
        <f>+E7</f>
        <v>0.05</v>
      </c>
      <c r="L7" s="56" t="str">
        <f t="shared" ref="L7:L8" si="0">+G7</f>
        <v>(÷) Cap Rate (%)</v>
      </c>
      <c r="O7" s="62">
        <f>+E7</f>
        <v>0.05</v>
      </c>
    </row>
    <row r="8" spans="1:19" s="56" customFormat="1" ht="13.5" customHeight="1" x14ac:dyDescent="0.15">
      <c r="B8" s="64" t="s">
        <v>13</v>
      </c>
      <c r="C8" s="64"/>
      <c r="D8" s="64"/>
      <c r="E8" s="65">
        <f>+E6/E7</f>
        <v>200</v>
      </c>
      <c r="G8" s="64" t="str">
        <f>+B8</f>
        <v>Property Price</v>
      </c>
      <c r="H8" s="64"/>
      <c r="I8" s="64"/>
      <c r="J8" s="65">
        <f>+J6/J7</f>
        <v>200</v>
      </c>
      <c r="L8" s="64" t="str">
        <f t="shared" si="0"/>
        <v>Property Price</v>
      </c>
      <c r="M8" s="64"/>
      <c r="N8" s="64"/>
      <c r="O8" s="65">
        <f>+O6/O7</f>
        <v>200</v>
      </c>
    </row>
    <row r="9" spans="1:19" s="56" customFormat="1" ht="13.5" customHeight="1" x14ac:dyDescent="0.15"/>
    <row r="10" spans="1:19" s="56" customFormat="1" ht="13.5" customHeight="1" x14ac:dyDescent="0.15">
      <c r="B10" s="56" t="s">
        <v>14</v>
      </c>
      <c r="E10" s="63">
        <v>0</v>
      </c>
      <c r="G10" s="56" t="str">
        <f>+B10</f>
        <v>Loan to Value Ratio (LTV)</v>
      </c>
      <c r="J10" s="63">
        <v>0.75</v>
      </c>
      <c r="L10" s="56" t="str">
        <f t="shared" ref="L10:L12" si="1">+G10</f>
        <v>Loan to Value Ratio (LTV)</v>
      </c>
      <c r="O10" s="63">
        <v>0.75</v>
      </c>
    </row>
    <row r="11" spans="1:19" s="56" customFormat="1" ht="13.5" customHeight="1" x14ac:dyDescent="0.15">
      <c r="B11" s="56" t="s">
        <v>23</v>
      </c>
      <c r="E11" s="69">
        <f>100%-E10</f>
        <v>1</v>
      </c>
      <c r="G11" s="56" t="str">
        <f>+B11</f>
        <v>(×) Equity Contribution (%)</v>
      </c>
      <c r="J11" s="69">
        <f>100%-J10</f>
        <v>0.25</v>
      </c>
      <c r="L11" s="56" t="str">
        <f t="shared" si="1"/>
        <v>(×) Equity Contribution (%)</v>
      </c>
      <c r="O11" s="69">
        <f>100%-O10</f>
        <v>0.25</v>
      </c>
    </row>
    <row r="12" spans="1:19" s="56" customFormat="1" ht="13.5" customHeight="1" x14ac:dyDescent="0.15">
      <c r="B12" s="64" t="s">
        <v>9</v>
      </c>
      <c r="C12" s="64"/>
      <c r="D12" s="64"/>
      <c r="E12" s="65">
        <f>+E8-E14</f>
        <v>200</v>
      </c>
      <c r="G12" s="64" t="str">
        <f>+B12</f>
        <v>Equity Contribution</v>
      </c>
      <c r="H12" s="64"/>
      <c r="I12" s="64"/>
      <c r="J12" s="65">
        <f>+J8-J14</f>
        <v>50</v>
      </c>
      <c r="L12" s="64" t="str">
        <f t="shared" si="1"/>
        <v>Equity Contribution</v>
      </c>
      <c r="M12" s="64"/>
      <c r="N12" s="64"/>
      <c r="O12" s="65">
        <f>+O8-O14</f>
        <v>50</v>
      </c>
    </row>
    <row r="13" spans="1:19" s="56" customFormat="1" ht="13.5" customHeight="1" x14ac:dyDescent="0.15"/>
    <row r="14" spans="1:19" s="56" customFormat="1" ht="13.5" customHeight="1" x14ac:dyDescent="0.15">
      <c r="B14" s="56" t="s">
        <v>15</v>
      </c>
      <c r="E14" s="66">
        <f>+E10*E8</f>
        <v>0</v>
      </c>
      <c r="G14" s="56" t="str">
        <f>+B14</f>
        <v>Commercial Loan</v>
      </c>
      <c r="J14" s="66">
        <f>+J10*J8</f>
        <v>150</v>
      </c>
      <c r="L14" s="56" t="str">
        <f>+G14</f>
        <v>Commercial Loan</v>
      </c>
      <c r="O14" s="66">
        <f>+O10*O8</f>
        <v>150</v>
      </c>
    </row>
    <row r="15" spans="1:19" s="56" customFormat="1" ht="13.5" customHeight="1" x14ac:dyDescent="0.15">
      <c r="B15" s="56" t="s">
        <v>17</v>
      </c>
      <c r="E15" s="63">
        <v>0</v>
      </c>
      <c r="G15" s="56" t="str">
        <f>+B15</f>
        <v>(×) Annual Interest Rate (%)</v>
      </c>
      <c r="J15" s="63">
        <v>0.06</v>
      </c>
      <c r="L15" s="56" t="str">
        <f>+G15</f>
        <v>(×) Annual Interest Rate (%)</v>
      </c>
      <c r="O15" s="63">
        <v>0.04</v>
      </c>
    </row>
    <row r="16" spans="1:19" s="56" customFormat="1" ht="13.5" customHeight="1" x14ac:dyDescent="0.15">
      <c r="B16" s="64" t="s">
        <v>12</v>
      </c>
      <c r="C16" s="64"/>
      <c r="D16" s="64"/>
      <c r="E16" s="65">
        <f>+E15*E14</f>
        <v>0</v>
      </c>
      <c r="G16" s="64" t="str">
        <f>+B16</f>
        <v>Annual Debt Service</v>
      </c>
      <c r="H16" s="64"/>
      <c r="I16" s="64"/>
      <c r="J16" s="65">
        <f>+J15*J14</f>
        <v>9</v>
      </c>
      <c r="L16" s="64" t="str">
        <f>+G16</f>
        <v>Annual Debt Service</v>
      </c>
      <c r="M16" s="64"/>
      <c r="N16" s="64"/>
      <c r="O16" s="65">
        <f>+O15*O14</f>
        <v>6</v>
      </c>
    </row>
    <row r="17" spans="2:15" s="56" customFormat="1" ht="13.5" customHeight="1" x14ac:dyDescent="0.15"/>
    <row r="18" spans="2:15" s="67" customFormat="1" ht="13.5" customHeight="1" x14ac:dyDescent="0.15">
      <c r="B18" s="67" t="s">
        <v>10</v>
      </c>
      <c r="E18" s="57">
        <f>+E6</f>
        <v>10</v>
      </c>
      <c r="F18" s="56"/>
      <c r="G18" s="67" t="str">
        <f>+B18</f>
        <v>Net Operating Income (NOI)</v>
      </c>
      <c r="J18" s="57">
        <f>+J6</f>
        <v>10</v>
      </c>
      <c r="L18" s="67" t="str">
        <f>+G18</f>
        <v>Net Operating Income (NOI)</v>
      </c>
      <c r="O18" s="57">
        <f>+O6</f>
        <v>10</v>
      </c>
    </row>
    <row r="19" spans="2:15" s="56" customFormat="1" ht="13.5" customHeight="1" x14ac:dyDescent="0.15">
      <c r="B19" s="56" t="s">
        <v>16</v>
      </c>
      <c r="E19" s="56">
        <f>-E16</f>
        <v>0</v>
      </c>
      <c r="G19" s="56" t="str">
        <f>+B19</f>
        <v>(–) Annual Debt Service (Interest-Only)</v>
      </c>
      <c r="J19" s="56">
        <f>-J16</f>
        <v>-9</v>
      </c>
      <c r="L19" s="56" t="str">
        <f>+G19</f>
        <v>(–) Annual Debt Service (Interest-Only)</v>
      </c>
      <c r="O19" s="56">
        <f>-O16</f>
        <v>-6</v>
      </c>
    </row>
    <row r="20" spans="2:15" s="68" customFormat="1" ht="13.5" customHeight="1" x14ac:dyDescent="0.15">
      <c r="B20" s="64" t="s">
        <v>24</v>
      </c>
      <c r="C20" s="64"/>
      <c r="D20" s="64"/>
      <c r="E20" s="65">
        <f>SUM(E18:E19)</f>
        <v>10</v>
      </c>
      <c r="F20" s="56"/>
      <c r="G20" s="64" t="str">
        <f>+B20</f>
        <v>Levered Pre-Tax Cash Flow</v>
      </c>
      <c r="H20" s="64"/>
      <c r="I20" s="64"/>
      <c r="J20" s="65">
        <f>SUM(J18:J19)</f>
        <v>1</v>
      </c>
      <c r="L20" s="64" t="str">
        <f>+G20</f>
        <v>Levered Pre-Tax Cash Flow</v>
      </c>
      <c r="M20" s="64"/>
      <c r="N20" s="64"/>
      <c r="O20" s="65">
        <f>SUM(O18:O19)</f>
        <v>4</v>
      </c>
    </row>
    <row r="21" spans="2:15" s="56" customFormat="1" ht="13.5" customHeight="1" x14ac:dyDescent="0.15"/>
    <row r="22" spans="2:15" s="56" customFormat="1" ht="13.5" customHeight="1" x14ac:dyDescent="0.15">
      <c r="B22" s="70" t="s">
        <v>25</v>
      </c>
      <c r="C22" s="70"/>
      <c r="D22" s="70"/>
      <c r="E22" s="71">
        <f>+E20/E12</f>
        <v>0.05</v>
      </c>
      <c r="G22" s="70" t="str">
        <f>+B22</f>
        <v>Cash on Cash Return (%)</v>
      </c>
      <c r="H22" s="70"/>
      <c r="I22" s="70"/>
      <c r="J22" s="71">
        <f>+J20/J12</f>
        <v>0.02</v>
      </c>
      <c r="L22" s="70" t="str">
        <f>+B22</f>
        <v>Cash on Cash Return (%)</v>
      </c>
      <c r="M22" s="70"/>
      <c r="N22" s="70"/>
      <c r="O22" s="71">
        <f>+O20/O12</f>
        <v>0.08</v>
      </c>
    </row>
    <row r="23" spans="2:15" s="56" customFormat="1" ht="13.5" customHeight="1" x14ac:dyDescent="0.15">
      <c r="B23" s="72" t="s">
        <v>26</v>
      </c>
      <c r="C23" s="72"/>
      <c r="D23" s="72"/>
      <c r="E23" s="73">
        <f>E22-E7</f>
        <v>0</v>
      </c>
      <c r="G23" s="72" t="str">
        <f>+B23</f>
        <v>% Spread (Equity Yield – Cap Rate)</v>
      </c>
      <c r="H23" s="72"/>
      <c r="I23" s="72"/>
      <c r="J23" s="73">
        <f>J22-J7</f>
        <v>-3.0000000000000002E-2</v>
      </c>
      <c r="L23" s="72" t="str">
        <f>+G23</f>
        <v>% Spread (Equity Yield – Cap Rate)</v>
      </c>
      <c r="M23" s="72"/>
      <c r="N23" s="72"/>
      <c r="O23" s="73">
        <f>O22-O7</f>
        <v>0.03</v>
      </c>
    </row>
    <row r="24" spans="2:15" s="56" customFormat="1" ht="13.5" customHeight="1" x14ac:dyDescent="0.15"/>
    <row r="25" spans="2:15" s="56" customFormat="1" ht="13.5" customHeight="1" x14ac:dyDescent="0.1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2022-05-19T09:57:46Z</dcterms:created>
  <dcterms:modified xsi:type="dcterms:W3CDTF">2023-11-22T17:31:14Z</dcterms:modified>
  <cp:category/>
</cp:coreProperties>
</file>