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C9EEC840-86E3-4B29-9E7F-1AF5EEC429B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F6" i="1"/>
  <c r="G6" i="1"/>
  <c r="H6" i="1"/>
  <c r="I6" i="1"/>
  <c r="J6" i="1"/>
  <c r="E11" i="1"/>
  <c r="F11" i="1"/>
  <c r="F8" i="1"/>
  <c r="G11" i="1"/>
  <c r="G8" i="1"/>
  <c r="H11" i="1"/>
  <c r="H8" i="1"/>
  <c r="I11" i="1"/>
  <c r="I8" i="1"/>
  <c r="J11" i="1"/>
  <c r="J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<sst xmlns="http://schemas.openxmlformats.org/spreadsheetml/2006/main" count="17" uniqueCount="16">
  <si>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</si>
  <si>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</si>
  <si>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</si>
  <si>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</si>
  <si>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</si>
  <si>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</si>
  <si>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</si>
  <si>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</si>
  <si>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Days Inventory Outstanding (DIO)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</si>
  <si>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Days Inventory Outstanding (DIO)</t>
    </r>
  </si>
  <si>
    <t>Days Inventory Outstanding (DIO)</t>
  </si>
  <si>
    <t>Inventory Turnover</t>
  </si>
  <si>
    <t>Inventory</t>
  </si>
  <si>
    <t>Cost of Goods Sold (COGS)</t>
  </si>
  <si>
    <t>DIO</t>
  </si>
  <si>
    <t>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</si>
</sst>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7" formatCode="#,##0_);\(#,##0\)_);&quot;--&quot;_)"/>
    <numFmt numFmtId="168" formatCode="0.0\x_)"/>
    <numFmt numFmtId="169" formatCode="&quot;$&quot;#,##0_);\(&quot;$&quot;#,##0\)_);&quot;--&quot;_)"/>
    <numFmt numFmtId="172" formatCode="@_)"/>
    <numFmt numFmtId="174" formatCode="0&quot;x&quot;_)"/>
    <numFmt numFmtId="175" formatCode="yyyy&quot;A&quot;_)"/>
    <numFmt numFmtId="176" formatCode="yyyy&quot;E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82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8" fontId="12" fillId="0" borderId="0" xfId="0" applyNumberFormat="1" applyFont="1"/>
    <xf numFmtId="168" fontId="25" fillId="0" borderId="0" xfId="0" applyNumberFormat="1" applyFont="1"/>
    <xf numFmtId="168" fontId="0" fillId="0" borderId="18" xfId="0" applyNumberFormat="1" applyBorder="1"/>
    <xf numFmtId="167" fontId="0" fillId="0" borderId="0" xfId="0" quotePrefix="1" applyNumberFormat="1"/>
    <xf numFmtId="169" fontId="0" fillId="0" borderId="0" xfId="0" applyNumberFormat="1"/>
    <xf numFmtId="167" fontId="25" fillId="0" borderId="18" xfId="0" applyNumberFormat="1" applyFont="1" applyBorder="1"/>
    <xf numFmtId="164" fontId="0" fillId="0" borderId="18" xfId="0" applyNumberFormat="1" applyFont="1" applyBorder="1" applyAlignment="1"/>
    <xf numFmtId="167" fontId="23" fillId="12" borderId="21" xfId="0" applyNumberFormat="1" applyFont="1" applyFill="1" applyBorder="1"/>
    <xf numFmtId="164" fontId="0" fillId="0" borderId="0" xfId="0" applyNumberFormat="1" applyFont="1" applyBorder="1" applyAlignment="1"/>
    <xf numFmtId="164" fontId="0" fillId="0" borderId="0" xfId="0" applyNumberFormat="1" applyFont="1" applyFill="1" applyBorder="1" applyAlignment="1"/>
    <xf numFmtId="167" fontId="1" fillId="0" borderId="0" xfId="0" quotePrefix="1" applyNumberFormat="1" applyFont="1" applyFill="1" applyBorder="1"/>
    <xf numFmtId="169" fontId="1" fillId="0" borderId="0" xfId="0" applyNumberFormat="1" applyFont="1" applyFill="1" applyBorder="1"/>
    <xf numFmtId="169" fontId="25" fillId="0" borderId="18" xfId="0" applyNumberFormat="1" applyFont="1" applyFill="1" applyBorder="1"/>
    <xf numFmtId="174" fontId="23" fillId="12" borderId="23" xfId="0" applyNumberFormat="1" applyFont="1" applyFill="1" applyBorder="1"/>
    <xf numFmtId="174" fontId="26" fillId="12" borderId="22" xfId="0" applyNumberFormat="1" applyFont="1" applyFill="1" applyBorder="1"/>
    <xf numFmtId="174" fontId="23" fillId="12" borderId="22" xfId="0" applyNumberFormat="1" applyFont="1" applyFill="1" applyBorder="1"/>
    <xf numFmtId="174" fontId="23" fillId="12" borderId="24" xfId="0" applyNumberFormat="1" applyFont="1" applyFill="1" applyBorder="1"/>
    <xf numFmtId="175" fontId="0" fillId="0" borderId="19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67" fontId="24" fillId="0" borderId="20" xfId="0" applyNumberFormat="1" applyFont="1" applyFill="1" applyBorder="1" applyAlignment="1">
      <alignment horizontal="center"/>
    </xf>
    <xf numFmtId="172" fontId="0" fillId="0" borderId="0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164" fontId="0" fillId="0" borderId="18" xfId="0" applyNumberFormat="1" applyBorder="1"/>
    <xf numFmtId="164" fontId="1" fillId="0" borderId="0" xfId="0" applyNumberFormat="1" applyFont="1" applyFill="1" applyBorder="1"/>
    <xf numFmtId="164" fontId="23" fillId="12" borderId="22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ventory-turnover-days-inventory-outstanding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5Sjq3g4AsQcnA/Sq4Hv56u5qbjdpGGEawQRC3UvVnFu5UEdLdCNUAkmfpoCDdFRXod6cNcQQpXx6vDlobke7cg==" saltValue="qpfFlTxUSAKncVa5QMzaF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ays Inventory Outstanding (DIO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3" width="10.77734375" style="30" customWidth="1"/>
    <col min="4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72">
        <v>44196</v>
      </c>
      <c r="F3" s="73">
        <f>+EOMONTH(E3,12)</f>
        <v>44561</v>
      </c>
      <c r="G3" s="73">
        <f>+EOMONTH(F3,12)</f>
        <v>44926</v>
      </c>
      <c r="H3" s="73">
        <f>+EOMONTH(G3,12)</f>
        <v>45291</v>
      </c>
      <c r="I3" s="73">
        <f>+EOMONTH(H3,12)</f>
        <v>45657</v>
      </c>
      <c r="J3" s="73">
        <f>+EOMONTH(I3,12)</f>
        <v>46022</v>
      </c>
    </row>
    <row r="4" spans="2:10" s="31" customFormat="1" ht="13.2" customHeight="1" x14ac:dyDescent="0.25">
      <c r="B4" s="63"/>
      <c r="C4" s="63"/>
      <c r="D4" s="63"/>
      <c r="E4" s="76"/>
      <c r="F4" s="77"/>
      <c r="G4" s="77"/>
      <c r="H4" s="77"/>
      <c r="I4" s="75" t="s">
        <v>15</v>
      </c>
      <c r="J4" s="74" t="s">
        <v>14</v>
      </c>
    </row>
    <row r="5" spans="2:10" ht="13.2" customHeight="1" x14ac:dyDescent="0.25">
      <c r="E5" s="61"/>
    </row>
    <row r="6" spans="2:10" ht="13.2" customHeight="1" x14ac:dyDescent="0.25">
      <c r="B6" s="58" t="s">
        <v>13</v>
      </c>
      <c r="C6" s="78"/>
      <c r="D6" s="78"/>
      <c r="E6" s="60">
        <v>-100</v>
      </c>
      <c r="F6" s="59">
        <f>+E6*(1+5%)</f>
        <v>-105</v>
      </c>
      <c r="G6" s="59">
        <f>+F6*(1+5%)</f>
        <v>-110.25</v>
      </c>
      <c r="H6" s="59">
        <f>+G6*(1+5%)</f>
        <v>-115.7625</v>
      </c>
      <c r="I6" s="59">
        <f>+H6*(1+5%)</f>
        <v>-121.55062500000001</v>
      </c>
      <c r="J6" s="59">
        <f>+I6*(1+5%)</f>
        <v>-127.62815625000002</v>
      </c>
    </row>
    <row r="7" spans="2:10" ht="13.2" customHeight="1" x14ac:dyDescent="0.25">
      <c r="B7" s="78"/>
      <c r="C7" s="78"/>
      <c r="D7" s="78"/>
      <c r="E7" s="79"/>
      <c r="F7" s="78"/>
      <c r="G7" s="78"/>
      <c r="H7" s="78"/>
      <c r="I7" s="78"/>
      <c r="J7" s="78"/>
    </row>
    <row r="8" spans="2:10" s="64" customFormat="1" ht="13.2" customHeight="1" x14ac:dyDescent="0.25">
      <c r="B8" s="65" t="s">
        <v>12</v>
      </c>
      <c r="C8" s="80"/>
      <c r="D8" s="80"/>
      <c r="E8" s="67">
        <v>20</v>
      </c>
      <c r="F8" s="66">
        <f>-IF($J$4="Turnover",F6/F10,F11/365*F6)</f>
        <v>21</v>
      </c>
      <c r="G8" s="66">
        <f>-IF($J$4="Turnover",G6/G10,G11/365*G6)</f>
        <v>22.05</v>
      </c>
      <c r="H8" s="66">
        <f>-IF($J$4="Turnover",H6/H10,H11/365*H6)</f>
        <v>23.152500000000003</v>
      </c>
      <c r="I8" s="66">
        <f>-IF($J$4="Turnover",I6/I10,I11/365*I6)</f>
        <v>24.310125000000003</v>
      </c>
      <c r="J8" s="66">
        <f>-IF($J$4="Turnover",J6/J10,J11/365*J6)</f>
        <v>25.525631250000004</v>
      </c>
    </row>
    <row r="9" spans="2:10" ht="13.2" customHeight="1" x14ac:dyDescent="0.25">
      <c r="B9" s="78"/>
      <c r="C9" s="78"/>
      <c r="D9" s="78"/>
      <c r="E9" s="79"/>
      <c r="F9" s="78"/>
      <c r="G9" s="78"/>
      <c r="H9" s="78"/>
      <c r="I9" s="78"/>
      <c r="J9" s="78"/>
    </row>
    <row r="10" spans="2:10" ht="13.2" customHeight="1" x14ac:dyDescent="0.25">
      <c r="B10" s="58" t="s">
        <v>11</v>
      </c>
      <c r="C10" s="78"/>
      <c r="D10" s="78"/>
      <c r="E10" s="57">
        <f>-E6/E8</f>
        <v>5</v>
      </c>
      <c r="F10" s="56">
        <f>+E10</f>
        <v>5</v>
      </c>
      <c r="G10" s="55">
        <f>+F10</f>
        <v>5</v>
      </c>
      <c r="H10" s="55">
        <f>+G10</f>
        <v>5</v>
      </c>
      <c r="I10" s="55">
        <f>+H10</f>
        <v>5</v>
      </c>
      <c r="J10" s="55">
        <f>+I10</f>
        <v>5</v>
      </c>
    </row>
    <row r="11" spans="2:10" s="31" customFormat="1" ht="13.2" customHeight="1" x14ac:dyDescent="0.25">
      <c r="B11" s="62" t="s">
        <v>10</v>
      </c>
      <c r="C11" s="81"/>
      <c r="D11" s="81"/>
      <c r="E11" s="68">
        <f>-E8/E6*365</f>
        <v>73</v>
      </c>
      <c r="F11" s="69">
        <f>+E11</f>
        <v>73</v>
      </c>
      <c r="G11" s="70">
        <f>+F11</f>
        <v>73</v>
      </c>
      <c r="H11" s="70">
        <f>+G11</f>
        <v>73</v>
      </c>
      <c r="I11" s="70">
        <f>+H11</f>
        <v>73</v>
      </c>
      <c r="J11" s="71">
        <f>+I11</f>
        <v>73</v>
      </c>
    </row>
  </sheetData>
  <dataValidations count="1">
    <dataValidation type="list" allowBlank="1" showInputMessage="1" showErrorMessage="1" sqref="J4" xr:uid="{DD15CAE0-49F3-49B6-80F8-622DB5B106A4}">
      <formula1>"Turnover,DIO"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2022-10-03T05:50:45Z</dcterms:modified>
</cp:coreProperties>
</file>