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17432D25-D74A-450B-B6AE-027F14DB1FC1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  <c r="F6" i="1"/>
  <c r="G7" i="1"/>
  <c r="H7" i="1"/>
  <c r="I7" i="1"/>
  <c r="J7" i="1"/>
  <c r="F7" i="1"/>
  <c r="E7" i="1"/>
  <c r="F3" i="1"/>
  <c r="G3" i="1"/>
  <c r="H3" i="1"/>
  <c r="I3" i="1"/>
  <c r="J3" i="1"/>
  <c r="F5" i="1"/>
  <c r="G5" i="1"/>
  <c r="H5" i="1"/>
  <c r="I5" i="1"/>
  <c r="J5" i="1"/>
  <c r="G9" i="1"/>
  <c r="H9" i="1"/>
  <c r="I9" i="1"/>
  <c r="J9" i="1"/>
  <c r="J10" i="1"/>
  <c r="I10" i="1"/>
  <c r="H10" i="1"/>
  <c r="G10" i="1"/>
  <c r="F10" i="1"/>
  <c r="E13" i="1"/>
  <c r="J13" i="1"/>
  <c r="J14" i="1"/>
  <c r="E15" i="1"/>
  <c r="E16" i="1"/>
  <c r="J16" i="1"/>
  <c r="E17" i="1"/>
  <c r="J17" i="1"/>
  <c r="E18" i="1"/>
  <c r="J18" i="1"/>
  <c r="E19" i="1"/>
  <c r="J19" i="1"/>
</calcChain>
</file>

<file path=xl/sharedStrings.xml><?xml version="1.0" encoding="utf-8"?>
<sst xmlns="http://schemas.openxmlformats.org/spreadsheetml/2006/main" count="32" uniqueCount="28">
  <si>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</si>
  <si>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</si>
  <si>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</si>
  <si>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</si>
  <si>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</si>
  <si>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</si>
  <si>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</si>
  <si>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</si>
  <si>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Terminal Value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</si>
  <si>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Terminal Value</t>
    </r>
  </si>
  <si>
    <t>Terminal Value</t>
  </si>
  <si>
    <t>Enterprise Value</t>
  </si>
  <si>
    <t>PV of Terminal Value</t>
  </si>
  <si>
    <t>Implied Growth Rate</t>
  </si>
  <si>
    <t>Implied Exit Multiple</t>
  </si>
  <si>
    <t>Terminal Value in Year 5</t>
  </si>
  <si>
    <t>Comps-Derived Exit Multiple</t>
  </si>
  <si>
    <t>Year 5 FCF × (1 + g)</t>
  </si>
  <si>
    <t>Terminal Year EBITDA</t>
  </si>
  <si>
    <t>Long-Term Growth Rate</t>
  </si>
  <si>
    <t>PV of Stage 1 FCFs</t>
  </si>
  <si>
    <t>Exit Multiple Approach</t>
  </si>
  <si>
    <t>Growth in Perpetuity Approach</t>
  </si>
  <si>
    <t>Present Value of Unlevered FCFs</t>
  </si>
  <si>
    <t>Discount Rate (WACC)</t>
  </si>
  <si>
    <t>EBITDA</t>
  </si>
  <si>
    <t>Unlevered Free Cash Flows (UFCF)</t>
  </si>
  <si>
    <t>UFCF Margin (% EBITDA)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</si>
</sst>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\(#,##0\);\-\-_);@_)"/>
    <numFmt numFmtId="167" formatCode="@_)"/>
    <numFmt numFmtId="168" formatCode="&quot;$&quot;#,##0_);\(&quot;$&quot;#,##0\)_);&quot;--&quot;_)"/>
    <numFmt numFmtId="169" formatCode="#,##0_);\(#,##0\)_);&quot;--&quot;_)"/>
    <numFmt numFmtId="170" formatCode="0.0%_);\(0.0%\)_);&quot;--&quot;_);@_)"/>
    <numFmt numFmtId="171" formatCode="0.0&quot;x&quot;_)"/>
    <numFmt numFmtId="172" formatCode="&quot;Year&quot;\ 0"/>
    <numFmt numFmtId="173" formatCode="&quot;Year&quot;\ 0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 val="singleAccounting"/>
      <sz val="10"/>
      <color theme="1"/>
      <name val="Arial"/>
      <family val="2"/>
      <scheme val="minor"/>
    </font>
    <font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9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0" fillId="0" borderId="18" xfId="0" quotePrefix="1" applyNumberFormat="1" applyFont="1" applyBorder="1"/>
    <xf numFmtId="167" fontId="0" fillId="0" borderId="0" xfId="0" quotePrefix="1" applyNumberFormat="1" applyFont="1"/>
    <xf numFmtId="0" fontId="0" fillId="0" borderId="0" xfId="0" applyFont="1"/>
    <xf numFmtId="169" fontId="0" fillId="0" borderId="0" xfId="0" applyNumberFormat="1" applyFont="1"/>
    <xf numFmtId="168" fontId="0" fillId="0" borderId="0" xfId="0" applyNumberFormat="1" applyFont="1" applyAlignment="1">
      <alignment horizontal="right"/>
    </xf>
    <xf numFmtId="167" fontId="0" fillId="0" borderId="0" xfId="0" applyNumberFormat="1" applyFont="1"/>
    <xf numFmtId="169" fontId="0" fillId="0" borderId="18" xfId="0" applyNumberFormat="1" applyFont="1" applyBorder="1"/>
    <xf numFmtId="168" fontId="0" fillId="0" borderId="18" xfId="0" applyNumberFormat="1" applyFont="1" applyBorder="1" applyAlignment="1">
      <alignment horizontal="right"/>
    </xf>
    <xf numFmtId="169" fontId="0" fillId="0" borderId="18" xfId="0" quotePrefix="1" applyNumberFormat="1" applyFont="1" applyBorder="1"/>
    <xf numFmtId="169" fontId="0" fillId="0" borderId="0" xfId="0" quotePrefix="1" applyNumberFormat="1" applyFont="1"/>
    <xf numFmtId="168" fontId="0" fillId="0" borderId="0" xfId="0" applyNumberFormat="1" applyFont="1"/>
    <xf numFmtId="167" fontId="0" fillId="0" borderId="0" xfId="0" quotePrefix="1" applyNumberFormat="1" applyFont="1" applyAlignment="1">
      <alignment horizontal="left"/>
    </xf>
    <xf numFmtId="171" fontId="0" fillId="0" borderId="0" xfId="0" applyNumberFormat="1" applyFont="1" applyAlignment="1">
      <alignment horizontal="right"/>
    </xf>
    <xf numFmtId="169" fontId="0" fillId="0" borderId="0" xfId="0" quotePrefix="1" applyNumberFormat="1" applyFont="1" applyAlignment="1">
      <alignment horizontal="left"/>
    </xf>
    <xf numFmtId="170" fontId="0" fillId="0" borderId="0" xfId="0" applyNumberFormat="1" applyFont="1" applyAlignment="1">
      <alignment horizontal="right"/>
    </xf>
    <xf numFmtId="169" fontId="0" fillId="13" borderId="0" xfId="0" applyNumberFormat="1" applyFont="1" applyFill="1"/>
    <xf numFmtId="169" fontId="0" fillId="14" borderId="0" xfId="0" applyNumberFormat="1" applyFont="1" applyFill="1"/>
    <xf numFmtId="164" fontId="0" fillId="0" borderId="20" xfId="0" applyNumberFormat="1" applyFont="1" applyBorder="1" applyAlignment="1"/>
    <xf numFmtId="0" fontId="0" fillId="0" borderId="20" xfId="0" applyFont="1" applyBorder="1"/>
    <xf numFmtId="173" fontId="0" fillId="0" borderId="19" xfId="0" applyNumberFormat="1" applyFont="1" applyBorder="1" applyAlignment="1">
      <alignment horizontal="right"/>
    </xf>
    <xf numFmtId="173" fontId="0" fillId="0" borderId="17" xfId="0" applyNumberFormat="1" applyFont="1" applyBorder="1" applyAlignment="1">
      <alignment horizontal="right"/>
    </xf>
    <xf numFmtId="172" fontId="24" fillId="0" borderId="20" xfId="0" applyNumberFormat="1" applyFont="1" applyBorder="1" applyAlignment="1">
      <alignment horizontal="center"/>
    </xf>
    <xf numFmtId="172" fontId="24" fillId="0" borderId="0" xfId="0" applyNumberFormat="1" applyFont="1" applyAlignment="1">
      <alignment horizontal="center"/>
    </xf>
    <xf numFmtId="168" fontId="23" fillId="0" borderId="20" xfId="0" applyNumberFormat="1" applyFont="1" applyBorder="1" applyAlignment="1">
      <alignment horizontal="right"/>
    </xf>
    <xf numFmtId="168" fontId="23" fillId="0" borderId="0" xfId="0" applyNumberFormat="1" applyFont="1" applyAlignment="1">
      <alignment horizontal="right"/>
    </xf>
    <xf numFmtId="168" fontId="25" fillId="0" borderId="0" xfId="0" applyNumberFormat="1" applyFont="1" applyAlignment="1">
      <alignment horizontal="right"/>
    </xf>
    <xf numFmtId="170" fontId="23" fillId="0" borderId="0" xfId="0" applyNumberFormat="1" applyFont="1" applyBorder="1" applyAlignment="1">
      <alignment horizontal="right"/>
    </xf>
    <xf numFmtId="170" fontId="25" fillId="0" borderId="0" xfId="0" applyNumberFormat="1" applyFont="1" applyAlignment="1">
      <alignment horizontal="right"/>
    </xf>
    <xf numFmtId="167" fontId="22" fillId="13" borderId="0" xfId="0" quotePrefix="1" applyNumberFormat="1" applyFont="1" applyFill="1"/>
    <xf numFmtId="169" fontId="22" fillId="14" borderId="0" xfId="0" quotePrefix="1" applyNumberFormat="1" applyFont="1" applyFill="1"/>
    <xf numFmtId="170" fontId="23" fillId="0" borderId="0" xfId="0" applyNumberFormat="1" applyFont="1" applyAlignment="1">
      <alignment horizontal="right"/>
    </xf>
    <xf numFmtId="171" fontId="23" fillId="0" borderId="0" xfId="0" applyNumberFormat="1" applyFont="1" applyAlignment="1">
      <alignment horizontal="right"/>
    </xf>
    <xf numFmtId="167" fontId="22" fillId="12" borderId="18" xfId="0" quotePrefix="1" applyNumberFormat="1" applyFont="1" applyFill="1" applyBorder="1"/>
    <xf numFmtId="169" fontId="22" fillId="12" borderId="18" xfId="0" applyNumberFormat="1" applyFont="1" applyFill="1" applyBorder="1"/>
    <xf numFmtId="168" fontId="22" fillId="12" borderId="18" xfId="0" applyNumberFormat="1" applyFont="1" applyFill="1" applyBorder="1" applyAlignment="1">
      <alignment horizontal="right"/>
    </xf>
    <xf numFmtId="169" fontId="22" fillId="12" borderId="18" xfId="0" quotePrefix="1" applyNumberFormat="1" applyFont="1" applyFill="1" applyBorder="1"/>
    <xf numFmtId="170" fontId="23" fillId="0" borderId="20" xfId="0" applyNumberFormat="1" applyFont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erminal-valu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YHHWma43W8BU1bVIK6DUqzETWZr7oe7Qr3NoKRasAlmdn0ZEDw1C6WXD4BZ2FP+ssqJVzh8WhF2Xal9NDjReeQ==" saltValue="S5qlawuAFwwm+pgYeFBKv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Terminal Valu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20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10" s="31" customFormat="1" ht="13.2" customHeight="1" x14ac:dyDescent="0.25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3" spans="2:10" s="31" customFormat="1" ht="13.2" customHeight="1" x14ac:dyDescent="0.25">
      <c r="B3" s="33" t="s">
        <v>7</v>
      </c>
      <c r="C3" s="33"/>
      <c r="D3" s="33"/>
      <c r="E3" s="74">
        <v>0</v>
      </c>
      <c r="F3" s="75">
        <f>+E3+1</f>
        <v>1</v>
      </c>
      <c r="G3" s="75">
        <f>+F3+1</f>
        <v>2</v>
      </c>
      <c r="H3" s="75">
        <f>+G3+1</f>
        <v>3</v>
      </c>
      <c r="I3" s="75">
        <f>+H3+1</f>
        <v>4</v>
      </c>
      <c r="J3" s="75">
        <f>+I3+1</f>
        <v>5</v>
      </c>
    </row>
    <row r="4" spans="2:10" ht="13.2" customHeight="1" x14ac:dyDescent="0.4">
      <c r="B4" s="56"/>
      <c r="C4" s="57"/>
      <c r="D4" s="57"/>
      <c r="E4" s="76"/>
      <c r="F4" s="77"/>
      <c r="G4" s="77"/>
      <c r="H4" s="77"/>
      <c r="I4" s="77"/>
      <c r="J4" s="77"/>
    </row>
    <row r="5" spans="2:10" ht="13.2" customHeight="1" x14ac:dyDescent="0.25">
      <c r="B5" s="56" t="s">
        <v>25</v>
      </c>
      <c r="C5" s="58"/>
      <c r="D5" s="58"/>
      <c r="E5" s="78">
        <v>50</v>
      </c>
      <c r="F5" s="79">
        <f>+E5+2</f>
        <v>52</v>
      </c>
      <c r="G5" s="79">
        <f>+F5+2</f>
        <v>54</v>
      </c>
      <c r="H5" s="79">
        <f>+G5+2</f>
        <v>56</v>
      </c>
      <c r="I5" s="79">
        <f>+H5+2</f>
        <v>58</v>
      </c>
      <c r="J5" s="79">
        <f>+I5+2</f>
        <v>60</v>
      </c>
    </row>
    <row r="6" spans="2:10" ht="13.2" customHeight="1" x14ac:dyDescent="0.25">
      <c r="B6" s="56" t="s">
        <v>26</v>
      </c>
      <c r="C6" s="58"/>
      <c r="D6" s="58"/>
      <c r="E6" s="78">
        <v>30</v>
      </c>
      <c r="F6" s="80">
        <f>+F7*F5</f>
        <v>31.2</v>
      </c>
      <c r="G6" s="80">
        <f t="shared" ref="G6:J6" si="0">+G7*G5</f>
        <v>32.4</v>
      </c>
      <c r="H6" s="80">
        <f t="shared" si="0"/>
        <v>33.6</v>
      </c>
      <c r="I6" s="80">
        <f t="shared" si="0"/>
        <v>34.799999999999997</v>
      </c>
      <c r="J6" s="80">
        <f t="shared" si="0"/>
        <v>36</v>
      </c>
    </row>
    <row r="7" spans="2:10" ht="13.2" customHeight="1" x14ac:dyDescent="0.25">
      <c r="B7" s="56" t="s">
        <v>27</v>
      </c>
      <c r="C7" s="58"/>
      <c r="D7" s="58"/>
      <c r="E7" s="91">
        <f>+E6/E5</f>
        <v>0.6</v>
      </c>
      <c r="F7" s="82">
        <f>+E7</f>
        <v>0.6</v>
      </c>
      <c r="G7" s="82">
        <f t="shared" ref="G7:J7" si="1">+F7</f>
        <v>0.6</v>
      </c>
      <c r="H7" s="82">
        <f t="shared" si="1"/>
        <v>0.6</v>
      </c>
      <c r="I7" s="82">
        <f t="shared" si="1"/>
        <v>0.6</v>
      </c>
      <c r="J7" s="82">
        <f t="shared" si="1"/>
        <v>0.6</v>
      </c>
    </row>
    <row r="8" spans="2:10" ht="13.2" customHeight="1" x14ac:dyDescent="0.25">
      <c r="B8" s="56"/>
      <c r="C8" s="58"/>
      <c r="D8" s="58"/>
      <c r="E8" s="78"/>
      <c r="F8" s="80"/>
      <c r="G8" s="80"/>
      <c r="H8" s="80"/>
      <c r="I8" s="80"/>
      <c r="J8" s="80"/>
    </row>
    <row r="9" spans="2:10" ht="13.2" customHeight="1" x14ac:dyDescent="0.25">
      <c r="B9" s="56" t="s">
        <v>24</v>
      </c>
      <c r="C9" s="58"/>
      <c r="E9" s="72"/>
      <c r="F9" s="81">
        <v>0.1</v>
      </c>
      <c r="G9" s="82">
        <f>+F9</f>
        <v>0.1</v>
      </c>
      <c r="H9" s="82">
        <f t="shared" ref="H9:J9" si="2">+G9</f>
        <v>0.1</v>
      </c>
      <c r="I9" s="82">
        <f t="shared" si="2"/>
        <v>0.1</v>
      </c>
      <c r="J9" s="82">
        <f t="shared" si="2"/>
        <v>0.1</v>
      </c>
    </row>
    <row r="10" spans="2:10" ht="13.2" customHeight="1" x14ac:dyDescent="0.25">
      <c r="B10" s="56" t="s">
        <v>23</v>
      </c>
      <c r="C10" s="57"/>
      <c r="D10" s="57"/>
      <c r="E10" s="73"/>
      <c r="F10" s="59">
        <f>+F6/(1+F9)^F3</f>
        <v>28.36363636363636</v>
      </c>
      <c r="G10" s="59">
        <f>+G6/(1+G9)^G3</f>
        <v>26.776859504132226</v>
      </c>
      <c r="H10" s="59">
        <f>+H6/(1+H9)^H3</f>
        <v>25.244177310293008</v>
      </c>
      <c r="I10" s="59">
        <f>+I6/(1+I9)^I3</f>
        <v>23.76886824670445</v>
      </c>
      <c r="J10" s="59">
        <f>+J6/(1+J9)^J3</f>
        <v>22.35316763012958</v>
      </c>
    </row>
    <row r="11" spans="2:10" ht="13.2" customHeight="1" x14ac:dyDescent="0.25">
      <c r="B11" s="60"/>
      <c r="C11" s="58"/>
      <c r="D11" s="58"/>
      <c r="E11" s="58"/>
      <c r="F11" s="58"/>
      <c r="G11" s="58"/>
      <c r="H11" s="58"/>
      <c r="I11" s="58"/>
      <c r="J11" s="58"/>
    </row>
    <row r="12" spans="2:10" s="31" customFormat="1" ht="13.2" customHeight="1" x14ac:dyDescent="0.25">
      <c r="B12" s="83" t="s">
        <v>22</v>
      </c>
      <c r="C12" s="70"/>
      <c r="D12" s="70"/>
      <c r="E12" s="70"/>
      <c r="F12" s="58"/>
      <c r="G12" s="84" t="s">
        <v>21</v>
      </c>
      <c r="H12" s="71"/>
      <c r="I12" s="71"/>
      <c r="J12" s="71"/>
    </row>
    <row r="13" spans="2:10" ht="13.2" customHeight="1" x14ac:dyDescent="0.25">
      <c r="B13" s="55" t="s">
        <v>20</v>
      </c>
      <c r="C13" s="61"/>
      <c r="D13" s="61"/>
      <c r="E13" s="62">
        <f>+SUM(F10:J10)</f>
        <v>126.50670905489562</v>
      </c>
      <c r="F13" s="58"/>
      <c r="G13" s="63" t="s">
        <v>20</v>
      </c>
      <c r="H13" s="61"/>
      <c r="I13" s="61"/>
      <c r="J13" s="62">
        <f>+E13</f>
        <v>126.50670905489562</v>
      </c>
    </row>
    <row r="14" spans="2:10" ht="13.2" customHeight="1" x14ac:dyDescent="0.25">
      <c r="B14" s="56" t="s">
        <v>19</v>
      </c>
      <c r="C14" s="58"/>
      <c r="D14" s="58"/>
      <c r="E14" s="85">
        <v>2.5000000000000001E-2</v>
      </c>
      <c r="F14" s="58"/>
      <c r="G14" s="64" t="s">
        <v>18</v>
      </c>
      <c r="H14" s="58"/>
      <c r="I14" s="58"/>
      <c r="J14" s="59">
        <f>+J5</f>
        <v>60</v>
      </c>
    </row>
    <row r="15" spans="2:10" ht="13.2" customHeight="1" x14ac:dyDescent="0.25">
      <c r="B15" s="56" t="s">
        <v>17</v>
      </c>
      <c r="C15" s="58"/>
      <c r="D15" s="58"/>
      <c r="E15" s="80">
        <f>+J6*(1+E14)</f>
        <v>36.9</v>
      </c>
      <c r="F15" s="58"/>
      <c r="G15" s="64" t="s">
        <v>16</v>
      </c>
      <c r="H15" s="58"/>
      <c r="I15" s="58"/>
      <c r="J15" s="86">
        <v>8</v>
      </c>
    </row>
    <row r="16" spans="2:10" ht="13.2" customHeight="1" x14ac:dyDescent="0.25">
      <c r="B16" s="56" t="s">
        <v>15</v>
      </c>
      <c r="C16" s="57"/>
      <c r="D16" s="57"/>
      <c r="E16" s="65">
        <f>+E15/(F9-E14)</f>
        <v>491.99999999999989</v>
      </c>
      <c r="F16" s="58"/>
      <c r="G16" s="64" t="s">
        <v>15</v>
      </c>
      <c r="H16" s="57"/>
      <c r="I16" s="57"/>
      <c r="J16" s="65">
        <f>+J14*J15</f>
        <v>480</v>
      </c>
    </row>
    <row r="17" spans="2:10" ht="13.2" customHeight="1" x14ac:dyDescent="0.25">
      <c r="B17" s="66" t="s">
        <v>14</v>
      </c>
      <c r="C17" s="58"/>
      <c r="D17" s="58"/>
      <c r="E17" s="67">
        <f>+E16/J5</f>
        <v>8.1999999999999975</v>
      </c>
      <c r="F17" s="58"/>
      <c r="G17" s="68" t="s">
        <v>13</v>
      </c>
      <c r="H17" s="58"/>
      <c r="I17" s="58"/>
      <c r="J17" s="69">
        <f>(F9-J6/J16)/(1+J6/J16)</f>
        <v>2.3255813953488382E-2</v>
      </c>
    </row>
    <row r="18" spans="2:10" ht="13.2" customHeight="1" x14ac:dyDescent="0.25">
      <c r="B18" s="56" t="s">
        <v>12</v>
      </c>
      <c r="C18" s="58"/>
      <c r="D18" s="58"/>
      <c r="E18" s="59">
        <f>+E16/(1+F9)^J3</f>
        <v>305.49329094510415</v>
      </c>
      <c r="F18" s="58"/>
      <c r="G18" s="64" t="s">
        <v>12</v>
      </c>
      <c r="H18" s="58"/>
      <c r="I18" s="58"/>
      <c r="J18" s="59">
        <f>+J16/(1+F9)^J3</f>
        <v>298.0422350683944</v>
      </c>
    </row>
    <row r="19" spans="2:10" ht="13.2" customHeight="1" x14ac:dyDescent="0.25">
      <c r="B19" s="87" t="s">
        <v>11</v>
      </c>
      <c r="C19" s="88"/>
      <c r="D19" s="88"/>
      <c r="E19" s="89">
        <f>+E13+E18</f>
        <v>431.99999999999977</v>
      </c>
      <c r="F19" s="57"/>
      <c r="G19" s="90" t="s">
        <v>11</v>
      </c>
      <c r="H19" s="88"/>
      <c r="I19" s="88"/>
      <c r="J19" s="89">
        <f>+J13+J18</f>
        <v>424.54894412329003</v>
      </c>
    </row>
    <row r="20" spans="2:10" ht="13.2" customHeight="1" x14ac:dyDescent="0.25">
      <c r="B20" s="60"/>
      <c r="C20" s="57"/>
      <c r="D20" s="57"/>
      <c r="E20" s="57"/>
      <c r="F20" s="57"/>
      <c r="G20" s="57"/>
      <c r="H20" s="57"/>
      <c r="I20" s="57"/>
      <c r="J20" s="5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2022-10-03T06:08:27Z</dcterms:modified>
</cp:coreProperties>
</file>